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Ivan Varentsov\Desktop\Ваня\Ассоциация\OST TRAT\Проект UNAIDS\Договор с Раминтой\Русская версия\Отредактированный после перевода\Итоговая после верстки\"/>
    </mc:Choice>
  </mc:AlternateContent>
  <xr:revisionPtr revIDLastSave="0" documentId="13_ncr:1_{C435CF6F-32F0-46C6-AA6A-3C3C4AC3D7FA}" xr6:coauthVersionLast="45" xr6:coauthVersionMax="45" xr10:uidLastSave="{00000000-0000-0000-0000-000000000000}"/>
  <bookViews>
    <workbookView xWindow="-120" yWindow="-120" windowWidth="29040" windowHeight="15840" firstSheet="7" activeTab="12" xr2:uid="{00000000-000D-0000-FFFF-FFFF00000000}"/>
  </bookViews>
  <sheets>
    <sheet name="Инструкции" sheetId="3" r:id="rId1"/>
    <sheet name="Совокупная оценка" sheetId="1" r:id="rId2"/>
    <sheet name="Рамочная концепция" sheetId="14" r:id="rId3"/>
    <sheet name="A1-Политика и управление" sheetId="17" r:id="rId4"/>
    <sheet name="A2-Политика и управление" sheetId="2" r:id="rId5"/>
    <sheet name="B1-Финансы и ресурсы" sheetId="18" r:id="rId6"/>
    <sheet name="B2-Финансы и ресурсы" sheetId="19" r:id="rId7"/>
    <sheet name="B3-Финансы и ресурсы" sheetId="20" r:id="rId8"/>
    <sheet name="B4-Финансы и ресурсы" sheetId="21" r:id="rId9"/>
    <sheet name="B-таблицы-Финансы и ресурсы" sheetId="15" r:id="rId10"/>
    <sheet name="C1-Услуги" sheetId="22" r:id="rId11"/>
    <sheet name="C2-Услуги" sheetId="23" r:id="rId12"/>
    <sheet name="C3-Услуги" sheetId="24" r:id="rId13"/>
    <sheet name="C-таблицы-Услуги" sheetId="16" r:id="rId14"/>
  </sheets>
  <definedNames>
    <definedName name="_ftn1" localSheetId="13">'C-таблицы-Услуги'!$A$43</definedName>
    <definedName name="_ftnref1" localSheetId="13">'C-таблицы-Услуги'!$A$11</definedName>
    <definedName name="_Hlk24654878" localSheetId="5">'B1-Финансы и ресурсы'!$A$8</definedName>
    <definedName name="_Hlk24654878" localSheetId="8">'B4-Финансы и ресурсы'!$A$7</definedName>
    <definedName name="_Hlk24655369" localSheetId="5">'B1-Финансы и ресурсы'!$A$14</definedName>
    <definedName name="_Hlk24655369" localSheetId="8">'B4-Финансы и ресурсы'!$A$13</definedName>
    <definedName name="_xlnm.Print_Area" localSheetId="3">'A1-Политика и управление'!$A$1:$E$52</definedName>
    <definedName name="_xlnm.Print_Area" localSheetId="4">'A2-Политика и управление'!$A$1:$E$37</definedName>
    <definedName name="_xlnm.Print_Area" localSheetId="5">'B1-Финансы и ресурсы'!$A$1:$E$33</definedName>
    <definedName name="_xlnm.Print_Area" localSheetId="6">'B2-Финансы и ресурсы'!$A$1:$E$35</definedName>
    <definedName name="_xlnm.Print_Area" localSheetId="7">'B3-Финансы и ресурсы'!$A$1:$E$27</definedName>
    <definedName name="_xlnm.Print_Area" localSheetId="8">'B4-Финансы и ресурсы'!$A$1:$E$32</definedName>
    <definedName name="_xlnm.Print_Area" localSheetId="10">'C1-Услуги'!$A$1:$E$38</definedName>
    <definedName name="_xlnm.Print_Area" localSheetId="11">'C2-Услуги'!$A$1:$E$60</definedName>
    <definedName name="_xlnm.Print_Area" localSheetId="12">'C3-Услуги'!$A$1:$E$36</definedName>
    <definedName name="_xlnm.Print_Area" localSheetId="13">'C-таблицы-Услуги'!$A$1:$E$40</definedName>
    <definedName name="_xlnm.Print_Area" localSheetId="2">'Рамочная концепция'!$A$1:$G$31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1" l="1"/>
  <c r="C37" i="23" l="1"/>
  <c r="B37" i="23"/>
  <c r="D37" i="23" s="1"/>
  <c r="C43" i="23"/>
  <c r="B43" i="23"/>
  <c r="D43" i="23" s="1"/>
  <c r="C24" i="24"/>
  <c r="B24" i="24"/>
  <c r="D24" i="24" s="1"/>
  <c r="C20" i="24"/>
  <c r="B20" i="24"/>
  <c r="D20" i="24" s="1"/>
  <c r="C16" i="24"/>
  <c r="B16" i="24"/>
  <c r="D16" i="24" s="1"/>
  <c r="C9" i="24"/>
  <c r="B9" i="24"/>
  <c r="D9" i="24" s="1"/>
  <c r="C48" i="23"/>
  <c r="B48" i="23"/>
  <c r="D48" i="23" s="1"/>
  <c r="C31" i="23"/>
  <c r="B31" i="23"/>
  <c r="D31" i="23" s="1"/>
  <c r="C23" i="23"/>
  <c r="B23" i="23"/>
  <c r="D23" i="23" s="1"/>
  <c r="C16" i="23"/>
  <c r="B16" i="23"/>
  <c r="D16" i="23" s="1"/>
  <c r="C12" i="23"/>
  <c r="B12" i="23"/>
  <c r="D12" i="23" s="1"/>
  <c r="C7" i="23"/>
  <c r="B7" i="23"/>
  <c r="C26" i="22"/>
  <c r="B26" i="22"/>
  <c r="D26" i="22" s="1"/>
  <c r="C20" i="22"/>
  <c r="B20" i="22"/>
  <c r="D20" i="22" s="1"/>
  <c r="C13" i="22"/>
  <c r="B13" i="22"/>
  <c r="D13" i="22" s="1"/>
  <c r="C8" i="22"/>
  <c r="B8" i="22"/>
  <c r="C20" i="21"/>
  <c r="B20" i="21"/>
  <c r="D20" i="21" s="1"/>
  <c r="C15" i="21"/>
  <c r="B15" i="21"/>
  <c r="D15" i="21" s="1"/>
  <c r="C9" i="21"/>
  <c r="B9" i="21"/>
  <c r="D9" i="21" s="1"/>
  <c r="C15" i="20"/>
  <c r="B15" i="20"/>
  <c r="D15" i="20" s="1"/>
  <c r="C9" i="20"/>
  <c r="B9" i="20"/>
  <c r="B18" i="20" s="1"/>
  <c r="E14" i="1" s="1"/>
  <c r="C23" i="19"/>
  <c r="B23" i="19"/>
  <c r="D23" i="19" s="1"/>
  <c r="C18" i="19"/>
  <c r="B18" i="19"/>
  <c r="D18" i="19" s="1"/>
  <c r="C12" i="19"/>
  <c r="B12" i="19"/>
  <c r="D12" i="19" s="1"/>
  <c r="C8" i="19"/>
  <c r="B8" i="19"/>
  <c r="D8" i="19" s="1"/>
  <c r="C21" i="18"/>
  <c r="B21" i="18"/>
  <c r="D21" i="18" s="1"/>
  <c r="C17" i="18"/>
  <c r="B17" i="18"/>
  <c r="D17" i="18" s="1"/>
  <c r="C11" i="18"/>
  <c r="B11" i="18"/>
  <c r="B24" i="18" s="1"/>
  <c r="E12" i="1" s="1"/>
  <c r="C25" i="2"/>
  <c r="C20" i="2"/>
  <c r="C14" i="2"/>
  <c r="B9" i="2"/>
  <c r="C9" i="2"/>
  <c r="C40" i="17"/>
  <c r="C35" i="17"/>
  <c r="C31" i="17"/>
  <c r="C16" i="17"/>
  <c r="C7" i="17"/>
  <c r="C23" i="17"/>
  <c r="B40" i="17"/>
  <c r="D40" i="17" s="1"/>
  <c r="B35" i="17"/>
  <c r="D35" i="17" s="1"/>
  <c r="B31" i="17"/>
  <c r="D31" i="17" s="1"/>
  <c r="B23" i="17"/>
  <c r="D23" i="17" s="1"/>
  <c r="B16" i="17"/>
  <c r="D16" i="17" s="1"/>
  <c r="B7" i="17"/>
  <c r="D7" i="17" s="1"/>
  <c r="B51" i="23" l="1"/>
  <c r="E19" i="1" s="1"/>
  <c r="C19" i="1" s="1"/>
  <c r="B26" i="19"/>
  <c r="E13" i="1" s="1"/>
  <c r="B27" i="24"/>
  <c r="E20" i="1" s="1"/>
  <c r="B28" i="24"/>
  <c r="D7" i="23"/>
  <c r="B29" i="22"/>
  <c r="D8" i="22"/>
  <c r="B23" i="21"/>
  <c r="B19" i="20"/>
  <c r="D9" i="20"/>
  <c r="B27" i="19"/>
  <c r="B25" i="18"/>
  <c r="D11" i="18"/>
  <c r="B43" i="17"/>
  <c r="C20" i="1"/>
  <c r="C14" i="1"/>
  <c r="C13" i="1"/>
  <c r="C12" i="1"/>
  <c r="B26" i="3"/>
  <c r="D26" i="3" s="1"/>
  <c r="B24" i="3"/>
  <c r="D24" i="3" s="1"/>
  <c r="B18" i="3"/>
  <c r="D18" i="3" s="1"/>
  <c r="B25" i="2"/>
  <c r="D25" i="2" s="1"/>
  <c r="B20" i="2"/>
  <c r="B14" i="2"/>
  <c r="D14" i="2" s="1"/>
  <c r="D9" i="2"/>
  <c r="B52" i="23" l="1"/>
  <c r="B24" i="21"/>
  <c r="E15" i="1"/>
  <c r="B44" i="17"/>
  <c r="E8" i="1"/>
  <c r="B30" i="22"/>
  <c r="E18" i="1"/>
  <c r="D20" i="2"/>
  <c r="B28" i="2"/>
  <c r="B29" i="3"/>
  <c r="B30" i="3" s="1"/>
  <c r="C18" i="1" l="1"/>
  <c r="E17" i="1"/>
  <c r="C17" i="1" s="1"/>
  <c r="B29" i="2"/>
  <c r="E9" i="1"/>
  <c r="C15" i="1"/>
  <c r="E11" i="1"/>
  <c r="C11" i="1" s="1"/>
  <c r="E7" i="1"/>
  <c r="C7" i="1" s="1"/>
  <c r="C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tc={0945C849-E367-654B-A4C5-BD06723DCE73}</author>
  </authors>
  <commentList>
    <comment ref="B16"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(add scoring using the range of points: 0,1 or 2)</t>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6" authorId="0" shapeId="0" xr:uid="{00000000-0006-0000-0B00-000001000000}">
      <text>
        <r>
          <rPr>
            <sz val="10"/>
            <color rgb="FF000000"/>
            <rFont val="Tahoma"/>
            <family val="2"/>
          </rPr>
          <t>(add information from the desk review and interview notes using bullet points and quotes)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6" authorId="0" shapeId="0" xr:uid="{00000000-0006-0000-0C00-000001000000}">
      <text>
        <r>
          <rPr>
            <sz val="10"/>
            <color rgb="FF000000"/>
            <rFont val="Tahoma"/>
            <family val="2"/>
          </rPr>
          <t>(add information from the desk review and interview notes using bullet points and quotes)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tc={1A38AD59-B8A2-9246-820E-ED16AD5428F1}</author>
  </authors>
  <commentList>
    <comment ref="A11" authorId="0" shapeId="0" xr:uid="{00000000-0006-0000-0D00-000001000000}">
      <text>
        <t>[Threaded comment]
Your version of Excel allows you to read this threaded comment; however, any edits to it will get removed if the file is opened in a newer version of Excel. Learn more: https://go.microsoft.com/fwlink/?linkid=870924
Comment:
    OAT is only for people dependent on opioids, whether they inject or not. However, most countries do not have this level of sophistication in their data. Hence, it is recommended to use the population size estimate of people who inject drugs as a proxy for the OAT coverage denominator.
If needed, use the population size estimate of people who inject drugs as a proxy for the OAT coverage denominator.</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5" authorId="0" shapeId="0" xr:uid="{00000000-0006-0000-0300-000001000000}">
      <text>
        <r>
          <rPr>
            <sz val="10"/>
            <color rgb="FF000000"/>
            <rFont val="Tahoma"/>
            <family val="2"/>
          </rPr>
          <t>(add information from the desk review and interview notes using bullet points and quotes)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5" authorId="0" shapeId="0" xr:uid="{00000000-0006-0000-0400-000001000000}">
      <text>
        <r>
          <rPr>
            <sz val="10"/>
            <color rgb="FF000000"/>
            <rFont val="Tahoma"/>
            <family val="2"/>
          </rPr>
          <t>(add information from the desk review and interview notes using bullet points and quotes)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6" authorId="0" shapeId="0" xr:uid="{00000000-0006-0000-0500-000001000000}">
      <text>
        <r>
          <rPr>
            <sz val="10"/>
            <color rgb="FF000000"/>
            <rFont val="Tahoma"/>
            <family val="2"/>
          </rPr>
          <t>(add information from the desk review and interview notes using bullet points and quotes)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6" authorId="0" shapeId="0" xr:uid="{00000000-0006-0000-0600-000001000000}">
      <text>
        <r>
          <rPr>
            <sz val="10"/>
            <color rgb="FF000000"/>
            <rFont val="Tahoma"/>
            <family val="2"/>
          </rPr>
          <t>(add information from the desk review and interview notes using bullet points and quotes)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5" authorId="0" shapeId="0" xr:uid="{00000000-0006-0000-0700-000001000000}">
      <text>
        <r>
          <rPr>
            <sz val="10"/>
            <color rgb="FF000000"/>
            <rFont val="Tahoma"/>
            <family val="2"/>
          </rPr>
          <t>(add information from the desk review and interview notes using bullet points and quotes)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5" authorId="0" shapeId="0" xr:uid="{00000000-0006-0000-0800-000001000000}">
      <text>
        <r>
          <rPr>
            <sz val="10"/>
            <color rgb="FF000000"/>
            <rFont val="Tahoma"/>
            <family val="2"/>
          </rPr>
          <t>(add information from the desk review and interview notes using bullet points and quotes)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A13" authorId="0" shapeId="0" xr:uid="{00000000-0006-0000-0900-000001000000}">
      <text>
        <r>
          <rPr>
            <sz val="10"/>
            <color rgb="FF000000"/>
            <rFont val="Tahoma"/>
            <family val="2"/>
          </rPr>
          <t>Information might be available in OPTIMA studies where costing inputs might be used, though they might not be indexed against inflation. Another potential source could be the Global Fund grant application and costing of the transition plan. There might be specific studies available on OST/OAT costing in OST/OAT assessment and development reports by national drug dependence agencies, the Global Fund grant management institution, UNAIDS, UNODC, WHO or others. Please indicate sources of information used.</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5" authorId="0" shapeId="0" xr:uid="{00000000-0006-0000-0A00-000001000000}">
      <text>
        <r>
          <rPr>
            <sz val="10"/>
            <color rgb="FF000000"/>
            <rFont val="Tahoma"/>
            <family val="2"/>
          </rPr>
          <t>(add information from the desk review and interview notes using bullet points and quotes)</t>
        </r>
      </text>
    </comment>
  </commentList>
</comments>
</file>

<file path=xl/sharedStrings.xml><?xml version="1.0" encoding="utf-8"?>
<sst xmlns="http://schemas.openxmlformats.org/spreadsheetml/2006/main" count="682" uniqueCount="466">
  <si>
    <t>A1</t>
  </si>
  <si>
    <t>A2</t>
  </si>
  <si>
    <t>B1</t>
  </si>
  <si>
    <t>B2</t>
  </si>
  <si>
    <t>B3</t>
  </si>
  <si>
    <t xml:space="preserve">B4 </t>
  </si>
  <si>
    <t>C1</t>
  </si>
  <si>
    <t>C2</t>
  </si>
  <si>
    <t>C3</t>
  </si>
  <si>
    <t>In scale</t>
  </si>
  <si>
    <t>….</t>
  </si>
  <si>
    <t xml:space="preserve"> </t>
  </si>
  <si>
    <t>&gt;=70-100%</t>
  </si>
  <si>
    <t>36-69%</t>
  </si>
  <si>
    <t>&lt;=35%</t>
  </si>
  <si>
    <t>&gt;85-100%</t>
  </si>
  <si>
    <t>70-85%</t>
  </si>
  <si>
    <t>50-69%</t>
  </si>
  <si>
    <t>36-49%</t>
  </si>
  <si>
    <t>25-35%</t>
  </si>
  <si>
    <t>&lt;25%</t>
  </si>
  <si>
    <t>…</t>
  </si>
  <si>
    <t>Инструкции и шкалы оценки</t>
  </si>
  <si>
    <r>
      <rPr>
        <b/>
        <i/>
        <sz val="12"/>
        <color theme="1"/>
        <rFont val="Times New Roman"/>
        <family val="1"/>
      </rPr>
      <t>Где и что заполнять: 2. Текст</t>
    </r>
    <r>
      <rPr>
        <sz val="12"/>
        <color theme="1"/>
        <rFont val="Times New Roman"/>
        <family val="1"/>
      </rPr>
      <t>: Остальные голубые ячейки предназначены для ваших записей по результатам кабинетного исследования и интервью/фокус-групп, которые заполняются в виде маркированных списков с указанием ссылок и цитат, которые могут использоваться при написании отчета.</t>
    </r>
  </si>
  <si>
    <t>Название индикатора (например, Индикатор A1: Политические обязательства)</t>
  </si>
  <si>
    <t>Оценка контрольных показателей</t>
  </si>
  <si>
    <t>Максимальная оценка</t>
  </si>
  <si>
    <t>Степень устойчивости</t>
  </si>
  <si>
    <t>Примечания, цитаты и источники</t>
  </si>
  <si>
    <t>Контрольный показатель 1 (например, Контрольный показатель A1.1: ПТАО включена в национальные стратегии и планы...)</t>
  </si>
  <si>
    <t xml:space="preserve">Оценка контрольного показателя: </t>
  </si>
  <si>
    <t xml:space="preserve">Компонент  </t>
  </si>
  <si>
    <t>Контрольный показатель 2</t>
  </si>
  <si>
    <t>Общие вопросы, касающиеся данного индикатора</t>
  </si>
  <si>
    <r>
      <t xml:space="preserve">Оценка индикатора </t>
    </r>
    <r>
      <rPr>
        <sz val="12"/>
        <color theme="1"/>
        <rFont val="Times New Roman"/>
        <family val="1"/>
      </rPr>
      <t xml:space="preserve">(средний процент полученных баллов) </t>
    </r>
  </si>
  <si>
    <t>Уровень устойчивости для индикатора</t>
  </si>
  <si>
    <r>
      <t>Прогресс</t>
    </r>
    <r>
      <rPr>
        <sz val="12"/>
        <color theme="1"/>
        <rFont val="Times New Roman"/>
        <family val="1"/>
      </rPr>
      <t>.</t>
    </r>
  </si>
  <si>
    <t xml:space="preserve">Наработки, лучшие практики и благоприятные факторы, обеспечивающие прогресс в достижении устойчивости, в частности за последние 2 года.  </t>
  </si>
  <si>
    <r>
      <t>Барьеры и вызовы</t>
    </r>
    <r>
      <rPr>
        <sz val="12"/>
        <color theme="1"/>
        <rFont val="Times New Roman"/>
        <family val="1"/>
      </rPr>
      <t xml:space="preserve">. </t>
    </r>
  </si>
  <si>
    <t>Ключевые пробелы с точки зрения устойчивости, их основные причины и предпосылки.</t>
  </si>
  <si>
    <t>Насколько устойчивость ПТАО зависит от донорской и другой международной поддержки? Каковы риски – или наоборот – благоприятные факторы сокращения международной поддержки? Насколько национальные системы готовы к сокращению международной поддержки в краткосрочной и долгосрочной перспективе? Каким образом за последние два года планирование и осуществление перехода содействовали долгосрочным решениям в сфере обеспечения устойчивости? Что ожидается в течение ближайших 2-5 лет?</t>
  </si>
  <si>
    <t xml:space="preserve">Возможности и дальнейшие шаги. </t>
  </si>
  <si>
    <t>Используемые шкалы</t>
  </si>
  <si>
    <t>1) Компоненты контрольных показателей:</t>
  </si>
  <si>
    <r>
      <t>2) Контрольные показатели</t>
    </r>
    <r>
      <rPr>
        <sz val="10"/>
        <color rgb="FF000000"/>
        <rFont val="Calibri"/>
        <family val="2"/>
      </rPr>
      <t>:</t>
    </r>
  </si>
  <si>
    <r>
      <t>3) Тематические области и индикаторы</t>
    </r>
    <r>
      <rPr>
        <sz val="10"/>
        <color rgb="FF000000"/>
        <rFont val="Calibri"/>
        <family val="2"/>
      </rPr>
      <t>:</t>
    </r>
  </si>
  <si>
    <t>Шкала степени устойчивости</t>
  </si>
  <si>
    <t>Описание</t>
  </si>
  <si>
    <t>Приблизительные процентные значения шкалы</t>
  </si>
  <si>
    <t>Цветовой код</t>
  </si>
  <si>
    <t xml:space="preserve">Высокая устойчивость </t>
  </si>
  <si>
    <t xml:space="preserve">Существенная устойчивость </t>
  </si>
  <si>
    <t>Средняя устойчивость</t>
  </si>
  <si>
    <t>Умеренный уровень риска</t>
  </si>
  <si>
    <t>Умеренно высокий уровень риска</t>
  </si>
  <si>
    <t>Высокий уровень риска</t>
  </si>
  <si>
    <t xml:space="preserve">Высокая степень устойчивости с низким риском или без рисков  </t>
  </si>
  <si>
    <t>Существенная степень устойчивости с низким или умеренным риском</t>
  </si>
  <si>
    <t>Средняя степень устойчивости с умеренным риском</t>
  </si>
  <si>
    <t>Устойчивость с умеренным риском</t>
  </si>
  <si>
    <t>Низкая степень устойчивости с высоким риском</t>
  </si>
  <si>
    <t>Зеленый</t>
  </si>
  <si>
    <t>Светло-зеленый</t>
  </si>
  <si>
    <t>Желтый</t>
  </si>
  <si>
    <t>Оранжевый</t>
  </si>
  <si>
    <t>Светло-красный</t>
  </si>
  <si>
    <t>Красный</t>
  </si>
  <si>
    <t>Устойчивость ниже среднего с умеренно высоким уровнем риска</t>
  </si>
  <si>
    <t>С высоким риском</t>
  </si>
  <si>
    <t xml:space="preserve">Высокий или хороший уровень устойчивости, существенные риски отсутствуют </t>
  </si>
  <si>
    <t>Средний уровень устойчивости, средние риски</t>
  </si>
  <si>
    <t>Высокий риск для устойчивости</t>
  </si>
  <si>
    <t>(внесите информацию по результатам кабинетного исследования и интервью, используя маркированные списки и цитаты)</t>
  </si>
  <si>
    <t>Компонент (например, ПТАО однозначно предусмотрена текущим(и) планом(ами)…)</t>
  </si>
  <si>
    <t>(Внесите информацию по результатам кабинетного исследования и интервью. При необходимости включайте цитаты из документов / интервью / фокус-групп)</t>
  </si>
  <si>
    <t xml:space="preserve">Влияние перехода. </t>
  </si>
  <si>
    <t>Возможности, планы и предлагаемые рекомендации для закрепления успешных результатов, возможных путей решения проблем и минимизации негативных последствий перехода.</t>
  </si>
  <si>
    <t>Полностью или в большей степени неверно</t>
  </si>
  <si>
    <t>Полностью или в большей степени верно</t>
  </si>
  <si>
    <t>Частично верно (в значительной степени верно, наполовину верно)</t>
  </si>
  <si>
    <t>Показатель устойчивости (диапазон значений: 0, 1 или 2 балла)</t>
  </si>
  <si>
    <r>
      <t xml:space="preserve">Данный файл применяется для регистрации данных, полученных в ходе кабинетного исследования, интервью и фокус-групп, с целью проведения анализа по каждому из индикаторов устойчивости ПТАО. Такой анализ позволит вам подготовить соответствующий раздел национального отчета с описанием ключевых результатов по итогам проведения оценки, следуя установленной структуре (см. отдельный файл в </t>
    </r>
    <r>
      <rPr>
        <i/>
        <sz val="12"/>
        <color theme="1"/>
        <rFont val="Calibri"/>
        <family val="2"/>
        <charset val="204"/>
        <scheme val="minor"/>
      </rPr>
      <t>Приложении</t>
    </r>
    <r>
      <rPr>
        <i/>
        <sz val="12"/>
        <color theme="1"/>
        <rFont val="Calibri"/>
        <family val="2"/>
        <scheme val="minor"/>
      </rPr>
      <t xml:space="preserve"> 3</t>
    </r>
    <r>
      <rPr>
        <sz val="12"/>
        <color theme="1"/>
        <rFont val="Calibri"/>
        <family val="2"/>
        <scheme val="minor"/>
      </rPr>
      <t xml:space="preserve">). </t>
    </r>
  </si>
  <si>
    <t xml:space="preserve">Каждый индикатор представлен в отдельной вкладке документа. Заголовок вкладки приведен под номером, который соответствует номеру индикатора в рамочной концепции оценки устойчивости ПТАО. Ниже представлен образец структуры инструмента для каждой вкладки, а также приведены две шкалы, используемые для количественных оценок.  </t>
  </si>
  <si>
    <t xml:space="preserve">Вам необходимо будет заполнить информацию только во вкладках документа, соответствующих индикаторам и пронумерованных A1, A2, B1, B2, B3, B4, C1, C2, C3 в соответствии с номером индикатора. Вы вносите информацию только в голубые ячейки! Значения оценки рассчитываются автоматически на основании установленных формул в ячейках серого цвета. </t>
  </si>
  <si>
    <r>
      <rPr>
        <b/>
        <i/>
        <sz val="12"/>
        <color theme="1"/>
        <rFont val="Times New Roman"/>
        <family val="1"/>
      </rPr>
      <t>Где и что заполнять: 1. Оценка</t>
    </r>
    <r>
      <rPr>
        <sz val="12"/>
        <color theme="1"/>
        <rFont val="Times New Roman"/>
        <family val="1"/>
      </rPr>
      <t xml:space="preserve">: При заполнении вкладок с индикаторами вам необходимо будет заполнять только голубые ячейки. Оценка устойчивости определяется на основании шкалы значений 0, 1 и 2, при этом указанным баллам соответствует следующее описание: 0 = практически отсутствует прогресс; 1 = выполнено частично;  2 = в целом верно. Остальные значения рассчитываются автоматически. </t>
    </r>
  </si>
  <si>
    <r>
      <rPr>
        <b/>
        <i/>
        <sz val="12"/>
        <color theme="1"/>
        <rFont val="Times New Roman"/>
        <family val="1"/>
      </rPr>
      <t>Изменение количества и состава контрольных показателей</t>
    </r>
    <r>
      <rPr>
        <sz val="12"/>
        <color theme="1"/>
        <rFont val="Times New Roman"/>
        <family val="1"/>
      </rPr>
      <t>: Вам необходимо будет корректировать формулы в случае, если вы удаляете или добавляете контрольные показатели или удаляете/добавляете компоненты. Если вы добавляете дополнительные контрольные показатели, скопируйте формулу для расчета значения оценки из другого контрольного показателя с таким же количеством компонентов или составьте формулу следующим образом: '=SUM(B12:B13)/(COUNT(B12:B13)*2)' и замените B12:B13 в скобках после SUM и после COUNT в зависимости от диапазона ячеек голубого цвета с заполненной оценкой соответствующих компонентов контрольных показателей. Если вы добавляете или удаляете контрольный показатель, в итоговой ячейке "Средний процент полученных баллов" вам нужно будет, соответственно, добавить или удалить ссылку на ячейку с расчетом "Оценки" по данному контрольному показателю.  Если вы изменяли число контрольных показателей - мы рекомендуем на предпоследнем этапе, когда вы будете подводить итоги оценки по всем таблицам/вкладкам, просто проверить формулу для ячейки "Средний процент полученных баллов", чтобы удостовериться в том, что число ячеек в формуле соответствует числу контрольных показателей.</t>
    </r>
  </si>
  <si>
    <t xml:space="preserve">Совокупная оценка: </t>
  </si>
  <si>
    <r>
      <rPr>
        <b/>
        <i/>
        <sz val="12"/>
        <color theme="1"/>
        <rFont val="Times New Roman"/>
        <family val="1"/>
      </rPr>
      <t>Сводная таблица</t>
    </r>
    <r>
      <rPr>
        <sz val="12"/>
        <color theme="1"/>
        <rFont val="Times New Roman"/>
        <family val="1"/>
      </rPr>
      <t>: Вкладка 'Совокупная оценка' автоматически обобщает результаты оценки по всем заполненным вами вкладкам с индикаторами. Она представлена в формате, который несколько отличается от формата, рекомендованного для составления отчета.</t>
    </r>
  </si>
  <si>
    <r>
      <rPr>
        <b/>
        <i/>
        <sz val="12"/>
        <color theme="1"/>
        <rFont val="Times New Roman"/>
        <family val="1"/>
      </rPr>
      <t>Вкладки с таблицами данных (для кабинетного исследования)</t>
    </r>
    <r>
      <rPr>
        <sz val="12"/>
        <color theme="1"/>
        <rFont val="Times New Roman"/>
        <family val="1"/>
      </rPr>
      <t>: В разделах Руководства, касающихся кабинетного исследования, представлен ряд таблиц для сбора информации. Для удобства мы скопировали их сюда. Для каждой тематической области используется одна вкладка. Таким образом, на одной вкладке представлено несколько таблиц. Вкладка для области "Политика и управление" отсутствует, поскольку Руководство не содержит соответствующих таблиц для этой тематической области. Названия листов: 'B-таблицы-Финансы и ресурсы' и 'C-таблицы-Услуги'.</t>
    </r>
  </si>
  <si>
    <t>Образец вкладки по индикаторам</t>
  </si>
  <si>
    <t>Тематические области и индикаторы</t>
  </si>
  <si>
    <t>Инструкция: вам не нужно заполнять эту таблицу. Она заполнится автоматически при заполнении вкладок с индикаторами.</t>
  </si>
  <si>
    <t>Политика &amp; Управление</t>
  </si>
  <si>
    <t>Политические обязательства</t>
  </si>
  <si>
    <t>Управление переходом от донорского к национальному финансированию</t>
  </si>
  <si>
    <t>Препараты</t>
  </si>
  <si>
    <t>Финансовые ресурсы</t>
  </si>
  <si>
    <t>Человеческие ресурсы</t>
  </si>
  <si>
    <t>Финансы &amp; Ресурсы</t>
  </si>
  <si>
    <t>Доказательная база и информационные системы</t>
  </si>
  <si>
    <t>Услуги</t>
  </si>
  <si>
    <t>Наличие и охват</t>
  </si>
  <si>
    <t>Доступность</t>
  </si>
  <si>
    <t>Качество и интегрированность</t>
  </si>
  <si>
    <t>В процентах</t>
  </si>
  <si>
    <t>Высокая устойчивость</t>
  </si>
  <si>
    <t>Существенная устойчивость</t>
  </si>
  <si>
    <t>Легенда:     Шкала оценки тематических областей &amp; индикаторов</t>
  </si>
  <si>
    <t xml:space="preserve">Устойчивость с умеренным риском </t>
  </si>
  <si>
    <t>Тематические области</t>
  </si>
  <si>
    <t>Индикаторы и контрольные показатели</t>
  </si>
  <si>
    <t>Тематические области, индикаторы и контрольные показатели</t>
  </si>
  <si>
    <t>Рамочная концепция оценки устойчивости ПТАО</t>
  </si>
  <si>
    <t>A. ПОЛИТИКА &amp; УПРАВЛЕНИЕ</t>
  </si>
  <si>
    <t xml:space="preserve">B. ФИНАНСЫ &amp; РЕСУРСЫ </t>
  </si>
  <si>
    <t>C. УСЛУГИ</t>
  </si>
  <si>
    <t xml:space="preserve">Индикатор A1: </t>
  </si>
  <si>
    <t xml:space="preserve">Индикатор A2: </t>
  </si>
  <si>
    <t xml:space="preserve">Индикатор B1: </t>
  </si>
  <si>
    <t xml:space="preserve">Индикатор B2: </t>
  </si>
  <si>
    <t>Индикатор B3:</t>
  </si>
  <si>
    <t>Индикатор B4:</t>
  </si>
  <si>
    <t xml:space="preserve">ИндикаторC1: </t>
  </si>
  <si>
    <t xml:space="preserve">Индикатор C2: </t>
  </si>
  <si>
    <t xml:space="preserve">Индикатор C3: </t>
  </si>
  <si>
    <r>
      <t>·</t>
    </r>
    <r>
      <rPr>
        <sz val="10.5"/>
        <color rgb="FFFFFFFF"/>
        <rFont val="Times New Roman"/>
        <family val="1"/>
      </rPr>
      <t> ПТАО включена в национальные стратегии и планы действий по наркотикам, ВИЧ и/или гепатиту, с обязательствами по достижению целей, рекомендованных ВОЗ.</t>
    </r>
  </si>
  <si>
    <r>
      <t>·</t>
    </r>
    <r>
      <rPr>
        <sz val="10.5"/>
        <color rgb="FFFFFFFF"/>
        <rFont val="Times New Roman"/>
        <family val="1"/>
      </rPr>
      <t> Действующее законодательство однозначно поддерживает предоставление услуг ПТАО.</t>
    </r>
  </si>
  <si>
    <r>
      <t>·</t>
    </r>
    <r>
      <rPr>
        <sz val="10.5"/>
        <color rgb="FFFFFFFF"/>
        <rFont val="Times New Roman"/>
        <family val="1"/>
      </rPr>
      <t> ПТАО ¬представляет собой неотъемлемую часть национальной политики по лечению опиоидной зависимости.</t>
    </r>
  </si>
  <si>
    <r>
      <t>·</t>
    </r>
    <r>
      <rPr>
        <sz val="10.5"/>
        <color rgb="FFFFFFFF"/>
        <rFont val="Times New Roman"/>
        <family val="1"/>
      </rPr>
      <t> Правоохранительные и судебные системы поддерживают реализацию и, при необходимости, расширение программ ПТАО.</t>
    </r>
  </si>
  <si>
    <r>
      <t>·</t>
    </r>
    <r>
      <rPr>
        <sz val="10.5"/>
        <color rgb="FFFFFFFF"/>
        <rFont val="Times New Roman"/>
        <family val="1"/>
      </rPr>
      <t> В стране обеспечивается эффективное руководство и необходимая координация развития программ ПТАО.</t>
    </r>
  </si>
  <si>
    <r>
      <t>·</t>
    </r>
    <r>
      <rPr>
        <sz val="10.5"/>
        <color rgb="FFFFFFFF"/>
        <rFont val="Times New Roman"/>
        <family val="1"/>
      </rPr>
      <t> С представителями гражданского общества, включая клиентов ПТАО, проводятся консультации по вопросам руководства и координации программ ПТАО на национальном уровне.</t>
    </r>
  </si>
  <si>
    <r>
      <t>·</t>
    </r>
    <r>
      <rPr>
        <sz val="10.5"/>
        <color rgb="FFFFFFFF"/>
        <rFont val="Times New Roman"/>
        <family val="1"/>
      </rPr>
      <t> В стране есть утвержденный план, который определяет процесс перехода ПТАО от донорской поддержки к национальному финансированию с указанием временных рамок.</t>
    </r>
  </si>
  <si>
    <r>
      <t>·</t>
    </r>
    <r>
      <rPr>
        <sz val="10.5"/>
        <color rgb="FFFFFFFF"/>
        <rFont val="Times New Roman"/>
        <family val="1"/>
      </rPr>
      <t> Имеется долгосрочный финансовый план перехода ПТАО на национальное финансирование, который включает определение удельных затрат, уровня совместного финансирования, (будущие) источники национального финансирования для обеспечения ПТАО, и который согласован с представителями соответствующих государственных структур.</t>
    </r>
  </si>
  <si>
    <r>
      <t>·</t>
    </r>
    <r>
      <rPr>
        <sz val="10.5"/>
        <color rgb="FFFFFFFF"/>
        <rFont val="Times New Roman"/>
        <family val="1"/>
      </rPr>
      <t> В рамках надзора за процессом перехода в стране обеспечивается эффективная поддержка интеграции ПТАО в национальные системы.</t>
    </r>
  </si>
  <si>
    <r>
      <t>·</t>
    </r>
    <r>
      <rPr>
        <sz val="10.5"/>
        <color rgb="FFFFFFFF"/>
        <rFont val="Times New Roman"/>
        <family val="1"/>
      </rPr>
      <t> Наблюдается существенный прогресс в реализации компонента по обеспечению устойчивости ПТАО, предусмотренного планом перехода.</t>
    </r>
  </si>
  <si>
    <r>
      <t>·</t>
    </r>
    <r>
      <rPr>
        <sz val="10.5"/>
        <color theme="1"/>
        <rFont val="Times New Roman"/>
        <family val="1"/>
      </rPr>
      <t> Закупка препаратов ПТАО интегрирована в государственную систему закупок и поставок, обладающую высоким потенциалом, и осуществляется без перебоев</t>
    </r>
    <r>
      <rPr>
        <sz val="10.5"/>
        <color rgb="FF000000"/>
        <rFont val="Times New Roman"/>
        <family val="1"/>
      </rPr>
      <t>.</t>
    </r>
  </si>
  <si>
    <r>
      <t>·</t>
    </r>
    <r>
      <rPr>
        <sz val="10.5"/>
        <color theme="1"/>
        <rFont val="Times New Roman"/>
        <family val="1"/>
      </rPr>
      <t> </t>
    </r>
    <r>
      <rPr>
        <sz val="10.5"/>
        <color rgb="FF000000"/>
        <rFont val="Times New Roman"/>
        <family val="1"/>
      </rPr>
      <t>Метадон и бупренорфин зарегистрированы в стране, действует система контроля их качества.</t>
    </r>
  </si>
  <si>
    <r>
      <t>·</t>
    </r>
    <r>
      <rPr>
        <sz val="10.5"/>
        <color theme="1"/>
        <rFont val="Times New Roman"/>
        <family val="1"/>
      </rPr>
      <t> </t>
    </r>
    <r>
      <rPr>
        <sz val="10.5"/>
        <color rgb="FF000000"/>
        <rFont val="Times New Roman"/>
        <family val="1"/>
      </rPr>
      <t>Метадон и бупренорфин закупаются по приемлемым ценам.</t>
    </r>
  </si>
  <si>
    <r>
      <t>·</t>
    </r>
    <r>
      <rPr>
        <sz val="10.5"/>
        <color theme="1"/>
        <rFont val="Times New Roman"/>
        <family val="1"/>
      </rPr>
      <t> </t>
    </r>
    <r>
      <rPr>
        <sz val="10.5"/>
        <color rgb="FF000000"/>
        <rFont val="Times New Roman"/>
        <family val="1"/>
      </rPr>
      <t>Метадон и бупренорфин включены в перечни препаратов, стоимость которых возмещается, и покрываются из государственного бюджета.</t>
    </r>
  </si>
  <si>
    <r>
      <t>·</t>
    </r>
    <r>
      <rPr>
        <sz val="10.5"/>
        <color theme="1"/>
        <rFont val="Times New Roman"/>
        <family val="1"/>
      </rPr>
      <t> </t>
    </r>
    <r>
      <rPr>
        <sz val="10.5"/>
        <color rgb="FF000000"/>
        <rFont val="Times New Roman"/>
        <family val="1"/>
      </rPr>
      <t>Услуги ПТАО включены в программу всеобщего охвата услугами здравоохранения или в гарантированный государством пакет услуг здравоохранения, доступный людям без полиса медицинского страхования.</t>
    </r>
  </si>
  <si>
    <r>
      <t>·</t>
    </r>
    <r>
      <rPr>
        <sz val="10.5"/>
        <color theme="1"/>
        <rFont val="Times New Roman"/>
        <family val="1"/>
      </rPr>
      <t> </t>
    </r>
    <r>
      <rPr>
        <sz val="10.5"/>
        <color rgb="FF000000"/>
        <rFont val="Times New Roman"/>
        <family val="1"/>
      </rPr>
      <t>Услуги ПТАО покрываются из устойчивых источников государственного финансирования с достаточным объемом средств для обеспечения комплексного пакета услуг.</t>
    </r>
  </si>
  <si>
    <r>
      <t>·</t>
    </r>
    <r>
      <rPr>
        <sz val="10.5"/>
        <color theme="1"/>
        <rFont val="Times New Roman"/>
        <family val="1"/>
      </rPr>
      <t> </t>
    </r>
    <r>
      <rPr>
        <sz val="10.5"/>
        <color rgb="FF000000"/>
        <rFont val="Times New Roman"/>
        <family val="1"/>
      </rPr>
      <t>В странах с действующими грантами на борьбу с ВИЧ обеспечено совместное финансирование услуг ПТАО со стороны государства в соответствии с Политикой Глобального фонда в отношении устойчивости, перехода и совместного финансирования.</t>
    </r>
  </si>
  <si>
    <r>
      <t>·</t>
    </r>
    <r>
      <rPr>
        <sz val="10.5"/>
        <color theme="1"/>
        <rFont val="Times New Roman"/>
        <family val="1"/>
      </rPr>
      <t> </t>
    </r>
    <r>
      <rPr>
        <sz val="10.5"/>
        <color rgb="FF000000"/>
        <rFont val="Times New Roman"/>
        <family val="1"/>
      </rPr>
      <t>Предоставление услуг ПТАО входит в ключевые функции государственной наркологической службы, а также в служебные обязанности основных медицинских работников этих служб с возможностью назначения и выдачи ПТАО в необходимом объеме.</t>
    </r>
  </si>
  <si>
    <r>
      <rPr>
        <sz val="10.5"/>
        <color theme="1"/>
        <rFont val="Symbol"/>
        <family val="1"/>
        <charset val="2"/>
      </rPr>
      <t xml:space="preserve">· </t>
    </r>
    <r>
      <rPr>
        <sz val="10.5"/>
        <color theme="1"/>
        <rFont val="Times New Roman"/>
        <family val="1"/>
      </rPr>
      <t>Система подготовки персонала позволяет обеспечить устойчивую реализацию программ ПТАО.</t>
    </r>
  </si>
  <si>
    <r>
      <t>·</t>
    </r>
    <r>
      <rPr>
        <sz val="10.5"/>
        <color theme="1"/>
        <rFont val="Times New Roman"/>
        <family val="1"/>
      </rPr>
      <t> Существует система мониторинга ПТАО, которая используется в целях управления программой ПТАО, включая определение потребностей, обеспечение охвата и контроль качества</t>
    </r>
    <r>
      <rPr>
        <sz val="10.5"/>
        <color rgb="FF000000"/>
        <rFont val="Times New Roman"/>
        <family val="1"/>
      </rPr>
      <t>.</t>
    </r>
  </si>
  <si>
    <r>
      <t>·</t>
    </r>
    <r>
      <rPr>
        <sz val="10.5"/>
        <color theme="1"/>
        <rFont val="Times New Roman"/>
        <family val="1"/>
      </rPr>
      <t> Постоянно формируется доказательная база, подтверждающая эффективность и результативность ПТАО, на основании которой осуществляется планирование и разработка регулятивных документов и программных компонентов</t>
    </r>
    <r>
      <rPr>
        <sz val="10.5"/>
        <color rgb="FF000000"/>
        <rFont val="Times New Roman"/>
        <family val="1"/>
      </rPr>
      <t>.</t>
    </r>
  </si>
  <si>
    <r>
      <t>·</t>
    </r>
    <r>
      <rPr>
        <sz val="10.5"/>
        <color theme="1"/>
        <rFont val="Times New Roman"/>
        <family val="1"/>
      </rPr>
      <t> </t>
    </r>
    <r>
      <rPr>
        <sz val="10.5"/>
        <color rgb="FF000000"/>
        <rFont val="Times New Roman"/>
        <family val="1"/>
      </rPr>
      <t>Данные клиентов ПТАО хранятся в базе данных с соблюдением требований конфиденциальности и защиты данных и не разглашаются за пределами системы здравоохранения без согласия клиентов.</t>
    </r>
  </si>
  <si>
    <r>
      <t>·</t>
    </r>
    <r>
      <rPr>
        <sz val="10.5"/>
        <color theme="1"/>
        <rFont val="Times New Roman"/>
        <family val="1"/>
      </rPr>
      <t> </t>
    </r>
    <r>
      <rPr>
        <sz val="10.5"/>
        <color rgb="FF000000"/>
        <rFont val="Times New Roman"/>
        <family val="1"/>
      </rPr>
      <t>ПТАО можно получать в больницах и учреждениях первичной медико-санитарной помощи. Выдача препаратов на дом разрешена.</t>
    </r>
  </si>
  <si>
    <r>
      <t>·</t>
    </r>
    <r>
      <rPr>
        <sz val="10.5"/>
        <color theme="1"/>
        <rFont val="Times New Roman"/>
        <family val="1"/>
      </rPr>
      <t> </t>
    </r>
    <r>
      <rPr>
        <sz val="10.5"/>
        <color rgb="FF000000"/>
        <rFont val="Times New Roman"/>
        <family val="1"/>
      </rPr>
      <t>Высокий охват оценочной численности людей с опиоидной зависимостью услугами ПТАО (согласно рекомендациям ВОЗ: 40% или выше).</t>
    </r>
  </si>
  <si>
    <r>
      <t>·</t>
    </r>
    <r>
      <rPr>
        <sz val="10.5"/>
        <color theme="1"/>
        <rFont val="Times New Roman"/>
        <family val="1"/>
      </rPr>
      <t> </t>
    </r>
    <r>
      <rPr>
        <sz val="10.5"/>
        <color rgb="FF000000"/>
        <rFont val="Times New Roman"/>
        <family val="1"/>
      </rPr>
      <t>Предоставление услуг ПТАО в местах лишения свободы (включая назначение ПТАО), в т.ч. в следственных изоляторах и для женщин</t>
    </r>
  </si>
  <si>
    <r>
      <t>·</t>
    </r>
    <r>
      <rPr>
        <sz val="10.5"/>
        <color theme="1"/>
        <rFont val="Times New Roman"/>
        <family val="1"/>
      </rPr>
      <t> </t>
    </r>
    <r>
      <rPr>
        <sz val="10.5"/>
        <color rgb="FF000000"/>
        <rFont val="Times New Roman"/>
        <family val="1"/>
      </rPr>
      <t>Помимо государственных учреждений, услуги ПТАО доступны на базе организаций частного сектора и/или НПО.</t>
    </r>
  </si>
  <si>
    <r>
      <t>·</t>
    </r>
    <r>
      <rPr>
        <sz val="10.5"/>
        <color theme="1"/>
        <rFont val="Times New Roman"/>
        <family val="1"/>
      </rPr>
      <t> </t>
    </r>
    <r>
      <rPr>
        <sz val="10.5"/>
        <color rgb="FF000000"/>
        <rFont val="Times New Roman"/>
        <family val="1"/>
      </rPr>
      <t>В стране нет списков ожидания на включение в программу ПТАО.</t>
    </r>
  </si>
  <si>
    <r>
      <t>·</t>
    </r>
    <r>
      <rPr>
        <sz val="10.5"/>
        <color theme="1"/>
        <rFont val="Times New Roman"/>
        <family val="1"/>
      </rPr>
      <t> </t>
    </r>
    <r>
      <rPr>
        <sz val="10.5"/>
        <color rgb="FF000000"/>
        <rFont val="Times New Roman"/>
        <family val="1"/>
      </rPr>
      <t>Часы и дни работы пунктов ПТАО отвечают основным потребностям клиентов.</t>
    </r>
  </si>
  <si>
    <r>
      <t>·</t>
    </r>
    <r>
      <rPr>
        <sz val="10.5"/>
        <color theme="1"/>
        <rFont val="Times New Roman"/>
        <family val="1"/>
      </rPr>
      <t> </t>
    </r>
    <r>
      <rPr>
        <sz val="10.5"/>
        <color rgb="FF000000"/>
        <rFont val="Times New Roman"/>
        <family val="1"/>
      </rPr>
      <t>Обеспечивается необходимый географический охват.</t>
    </r>
  </si>
  <si>
    <r>
      <t>·</t>
    </r>
    <r>
      <rPr>
        <sz val="10.5"/>
        <color theme="1"/>
        <rFont val="Times New Roman"/>
        <family val="1"/>
      </rPr>
      <t> </t>
    </r>
    <r>
      <rPr>
        <sz val="10.5"/>
        <color rgb="FF000000"/>
        <rFont val="Times New Roman"/>
        <family val="1"/>
      </rPr>
      <t>Отсутствие платы за получение услуг или финансовых барьеров для людей с низким уровнем дохода или не имеющих полиса медицинского страхования.</t>
    </r>
  </si>
  <si>
    <r>
      <t>·</t>
    </r>
    <r>
      <rPr>
        <sz val="10.5"/>
        <color theme="1"/>
        <rFont val="Times New Roman"/>
        <family val="1"/>
      </rPr>
      <t> </t>
    </r>
    <r>
      <rPr>
        <sz val="10.5"/>
        <color rgb="FF000000"/>
        <rFont val="Times New Roman"/>
        <family val="1"/>
      </rPr>
      <t>ПТАО предлагается и доступна для групп населения с особыми потребностями (беременных и других женщин, секс-работников, молодых потребителей, представителей этнических групп и т.д.). .</t>
    </r>
  </si>
  <si>
    <r>
      <t>·</t>
    </r>
    <r>
      <rPr>
        <sz val="10.5"/>
        <color theme="1"/>
        <rFont val="Times New Roman"/>
        <family val="1"/>
      </rPr>
      <t> </t>
    </r>
    <r>
      <rPr>
        <sz val="10.5"/>
        <color rgb="FF000000"/>
        <rFont val="Times New Roman"/>
        <family val="1"/>
      </rPr>
      <t>Допускается употребление нелегальных наркотиков (после подбора дозы).</t>
    </r>
  </si>
  <si>
    <r>
      <t>·</t>
    </r>
    <r>
      <rPr>
        <sz val="10.5"/>
        <color theme="1"/>
        <rFont val="Times New Roman"/>
        <family val="1"/>
      </rPr>
      <t> </t>
    </r>
    <r>
      <rPr>
        <sz val="10.5"/>
        <color rgb="FF000000"/>
        <rFont val="Times New Roman"/>
        <family val="1"/>
      </rPr>
      <t>Индивидуальные планы участия в программе составляются и предлагаются получателям услуг при их непосредственном участии.</t>
    </r>
  </si>
  <si>
    <r>
      <t>·</t>
    </r>
    <r>
      <rPr>
        <sz val="10.5"/>
        <color theme="1"/>
        <rFont val="Times New Roman"/>
        <family val="1"/>
      </rPr>
      <t> </t>
    </r>
    <r>
      <rPr>
        <sz val="10.5"/>
        <color rgb="FF000000"/>
        <rFont val="Times New Roman"/>
        <family val="1"/>
      </rPr>
      <t>Критерии включения в программу ПТАО обеспечивают поддержку групп с особыми потребностями и не носят ограничительный характер, т.е. для участия в программе ПТАО не требуется подтверждение наличия предыдущих неудачных попыток прохождения лечения</t>
    </r>
  </si>
  <si>
    <r>
      <t>·</t>
    </r>
    <r>
      <rPr>
        <sz val="10.5"/>
        <color theme="1"/>
        <rFont val="Times New Roman"/>
        <family val="1"/>
      </rPr>
      <t> </t>
    </r>
    <r>
      <rPr>
        <sz val="10.5"/>
        <color rgb="FF000000"/>
        <rFont val="Times New Roman"/>
        <family val="1"/>
      </rPr>
      <t>Дозировки метадона/бупренорфина, определенные национальными стандартами/руководствами, а также назначаемые на практике, исходят из и соответствуют рекомендациям ВОЗ.</t>
    </r>
  </si>
  <si>
    <r>
      <t>·</t>
    </r>
    <r>
      <rPr>
        <sz val="10.5"/>
        <color theme="1"/>
        <rFont val="Times New Roman"/>
        <family val="1"/>
      </rPr>
      <t> </t>
    </r>
    <r>
      <rPr>
        <sz val="10.5"/>
        <color rgb="FF000000"/>
        <rFont val="Times New Roman"/>
        <family val="1"/>
      </rPr>
      <t>Программы ПТАО основываются на поддерживающем подходе и характеризуются высоким уровнем удержания получателей услуг в программе.</t>
    </r>
  </si>
  <si>
    <r>
      <t>·</t>
    </r>
    <r>
      <rPr>
        <sz val="10.5"/>
        <color theme="1"/>
        <rFont val="Times New Roman"/>
        <family val="1"/>
      </rPr>
      <t> </t>
    </r>
    <r>
      <rPr>
        <sz val="10.5"/>
        <color rgb="FF000000"/>
        <rFont val="Times New Roman"/>
        <family val="1"/>
      </rPr>
      <t>Значительная часть пунктов предоставления услуг ПТАО интегрирована и/или взаимодействует с другими медицинскими службами, обеспечивая непрерывность лечения ВИЧ-инфекции, туберкулеза и наркозависимости (согласно рекомендациям ВОЗ: 80% или более пунктов предоставления услуг).</t>
    </r>
  </si>
  <si>
    <r>
      <t>·</t>
    </r>
    <r>
      <rPr>
        <sz val="10.5"/>
        <color theme="1"/>
        <rFont val="Times New Roman"/>
        <family val="1"/>
      </rPr>
      <t> </t>
    </r>
    <r>
      <rPr>
        <sz val="10.5"/>
        <color rgb="FF000000"/>
        <rFont val="Times New Roman"/>
        <family val="1"/>
      </rPr>
      <t>Значительная часть клиентов ПТАО получают психологическую и социальную поддержку (согласно рекомендациям ВОЗ: 80% или более пунктов предоставления услуг).</t>
    </r>
  </si>
  <si>
    <t>В стране имеется политическая поддержка реализации и расширения программ ПТАО в соответствии с международными рекомендациями.</t>
  </si>
  <si>
    <t>Показатель устойчивости
(диапазон значений: 0, 1 или 2 балла)</t>
  </si>
  <si>
    <t>Оценка</t>
  </si>
  <si>
    <t>Контрольный показатель A1.1: ПТАО включена в национальные стратегии и планы действий по наркотикам, ВИЧ и/или гепатиту, с обязательствами по достижению целей, рекомендованных ВОЗ.</t>
  </si>
  <si>
    <t>ПТАО однозначно предусмотрена текущим(и) планом(ами) в рамках утвержденных национальных стратегий по вопросам контроля над оборотом наркотиков, ВИЧ и гепатита в соответствии с рекомендациями ВОЗ.</t>
  </si>
  <si>
    <t>Имеется высокий уровень долгосрочной политической поддержки ПТАО в контексте наркополитики и политики в сфере здравоохранения</t>
  </si>
  <si>
    <t>Оценка контрольного показателя:</t>
  </si>
  <si>
    <t>Контрольный показатель A1.2: Действующее законодательство однозначно поддерживает предоставление услуг ПТАО</t>
  </si>
  <si>
    <t>Примечание: этот контрольный показатель адаптирован на основании рекомендаций ООН и соответствует индикатору ОЗТ.К.1a в Техническом руководстве ВОЗ, УНП ООН и ЮНЭЙДС для стран по разработке целей в рамках концепции обеспечения всеобщего доступа к профилактике, лечению и уходу в связи с ВИЧ-инфекцией среди потребителей инъекционных наркотиков (обновление 2012 года) (с.67) и контрольному списку по аудиту политики и законодательства ENV-1 в инструменте ВОЗ Tool to set and monitor targets for HIV prevention, diagnosis, treatment and care for key populations (с.28).</t>
  </si>
  <si>
    <t>Предоставление ПТАО предусмотрено законодательством, т.е. имеются законодательные акты*, которые недвусмысленно поддерживают предоставление услуг ПТАО</t>
  </si>
  <si>
    <t>Не существует никаких законодательных* барьеров для предоставления услуг ПТАО</t>
  </si>
  <si>
    <t>* Это может быть законодательство в области наркотиков, ВИЧ или инфекционных заболеваний либо же законодательство в сфере права на здоровье и уголовного правосудия.</t>
  </si>
  <si>
    <r>
      <t xml:space="preserve">Если человек является клиентом ПТАО, это не несет для него отрицательных последствий с точки зрения соблюдения его основных прав (например, права водить машину, вступать в брак, права на жилье, права иметь детей, занимать государственные должности и т.д.). Данные клиентов ПТАО не разглашаются правоохранительным органам (если того не требует решение суда).  </t>
    </r>
    <r>
      <rPr>
        <sz val="12"/>
        <color theme="1"/>
        <rFont val="Calibri (Body)"/>
      </rPr>
      <t>Требования законодательства не ограничивают основные права клиентов ПТАО без клинических оснований. Клиенты ПТАО не обязаны отказываться от своих основных прав (например, не обязаны становиться на учет в государственных наркологических службах, о чем может стать известно полиции) для того, чтобы получить доступ к ПТАО.</t>
    </r>
  </si>
  <si>
    <r>
      <rPr>
        <sz val="7"/>
        <color theme="1"/>
        <rFont val="Times New Roman"/>
        <family val="1"/>
      </rPr>
      <t xml:space="preserve"> </t>
    </r>
    <r>
      <rPr>
        <i/>
        <sz val="12"/>
        <color theme="1"/>
        <rFont val="Times New Roman"/>
        <family val="1"/>
      </rPr>
      <t>*Опциональный показатель*</t>
    </r>
    <r>
      <rPr>
        <sz val="12"/>
        <color theme="1"/>
        <rFont val="Times New Roman"/>
        <family val="1"/>
      </rPr>
      <t xml:space="preserve"> 
Текущее законодательство не содержит законов, предусматривающих уголовную ответственность за употребление наркотиков или хранение наркотиков в целях личного потребления</t>
    </r>
  </si>
  <si>
    <t>Выдержка из описания под-индикатора ENV-1 в инструменте WHO Tool to set and monitor targets for HIV prevention, diagnosis, treatment and care for key populations (с.28).</t>
  </si>
  <si>
    <t xml:space="preserve">Контрольный показатель A1.3: ПТАО представляет собой неотъемлемую часть национальной политики по лечению опиоидной зависимости. </t>
  </si>
  <si>
    <t>Ответственным национальным органом, как правило МЗ, утверждены национальные протоколы лечения наркотической зависимости или отдельно рекомендации по лечению опиоидной зависимости.</t>
  </si>
  <si>
    <t>ПТАО не является пилотной программой в стране. Например, правительственный орган, отвечающий за наркополитику, принял решение о положительной оценке пилотной программы ПТАО и дал согласие министерству здравоохранения на ее полномасштабную реализацию.</t>
  </si>
  <si>
    <t>Национальные протоколы лечения или национальная программа по вопросам лечения наркотической зависимости прямо предусматривают клиническое применение ПТАО в качестве основного метода лечения опиоидной зависимости.</t>
  </si>
  <si>
    <t>Протоколы по ПТАО полностью соответствуют рекомендациям ВОЗ.</t>
  </si>
  <si>
    <t>Имеется отдельный орган, ответственный за развитие и поддержку программ ПТАО и надзор за соблюдением протоколов по ПТАО на национальном уровне</t>
  </si>
  <si>
    <t>Контрольный показатель A1.4: Правоохранительные и судебные системы поддерживают реализацию и при необходимости расширение программ ПТАО.</t>
  </si>
  <si>
    <t>Примечание: этот контрольный показатель адаптирован на основании рекомендаций ООН и соответствует индикатору ОЗТ.К.1b в Техническом руководстве ВОЗ, УНП ООН и ЮНЭЙДС для стран по разработке целей в рамках концепции обеспечения всеобщего доступа к профилактике, лечению и уходу в связи с ВИЧ-инфекцией среди потребителей инъекционных наркотиков (обновление 2012 года) (с.67) и индикатору ENV-5 инструмента WHO Tool to set and monitor targets for HIV prevention, diagnosis, treatment and care for key populations (с. 30).</t>
  </si>
  <si>
    <t>Имеются руководства для сотрудников правоохранительных органов и мест лишения свободы по вопросам снижения вреда в целом и по ПТАО в частности. За последний год были предприняты официальные меры для обеспечения выполнения таких руководств.</t>
  </si>
  <si>
    <t>Если система уголовного правосудия может требовать прохождения лечения в качестве альтернативы тюремному заключению или требовать прохождения лечения опиоидной зависимости, ПТАО предлагается как один из вариантов такого лечения.</t>
  </si>
  <si>
    <t>За последний год не поступало сообщений от медработников и/или представителей гражданского общества о систематических преследованиях клиентов ПТАО со стороны правоохранительных органов.</t>
  </si>
  <si>
    <t>За последние 5 лет по меньшей мере половина сотрудников правоохранительных органов прошли тренинги по особенностям работы с людьми, употребляющими наркотики, по вопросам наркозависимости и ПТАО.</t>
  </si>
  <si>
    <t>Модифицированный под-индикатор ENV-5 инструмента WHO Tool to set and monitor targets for HIV prevention, diagnosis, treatment and care for key populations (с. 30).</t>
  </si>
  <si>
    <t>Контрольный показатель A1.5: В стране обеспечивается эффективное руководство и необходимая координация развития программ ПТАО.</t>
  </si>
  <si>
    <t xml:space="preserve">Существуют уполномоченные организации, департаменты или органы управления, ответственные за надзор и координацию развития программ ПТАО. </t>
  </si>
  <si>
    <t>За последние два года органом, ответственным за развитие ПТАО, были проанализированы достижения, определены успехи и проблемы, разработаны практические рекомендации и план выполнения таких рекомендаций.</t>
  </si>
  <si>
    <t>Контрольный показатель A1.6: С представителями гражданского общества, включая клиентов ПТАО, проводятся консультации по вопросам руководства и координации программ ПТАО на национальном уровне.</t>
  </si>
  <si>
    <t>Примечание: этот контрольный показатель адаптирован на основании рекомендаций ООН и соответствует индикатору ENV-2 инструмента WHO Tool to set and monitor targets for HIV prevention, diagnosis, treatment and care for key populations (с. 29) и индикатору ОЗТ.К.1е в Техническом руководстве ВОЗ, УНП ООН и ЮНЭЙДС для стран по разработке целей в рамках концепции обеспечения всеобщего доступа к профилактике, лечению и уходу в связи с ВИЧ-инфекцией среди потребителей инъекционных наркотиков (обновление 2012 года) (с.67).</t>
  </si>
  <si>
    <t>Имеются официальные и эффективные процедуры включения представителей гражданского общества, в т.ч. клиентов ПТАО, в структуры управления и координации ПТАО, или проведения с ними регулярных (по меньшей мере, раз в год, в отношении самых важных документов, например, по вопросу плана перехода) совещаний на национальном уровне.</t>
  </si>
  <si>
    <t>Представители гражданского общества и клиенты ПТАО активно и эффективно принимали участие в таких процессах в прошлом году, т.е. предложенные ими вопросы включались в повестку дня на встречах, или они даже инициировали встречи по поводу свидетельств и рекомендаций в отношении руководства и координации ПТАО</t>
  </si>
  <si>
    <t xml:space="preserve">Общие вопросы, касающиеся данного индикатора </t>
  </si>
  <si>
    <t xml:space="preserve">Оценка индикатора (средний процент полученных баллов) </t>
  </si>
  <si>
    <t>Прогресс</t>
  </si>
  <si>
    <t xml:space="preserve">Наработки, лучшие практики и благоприятные факторы, обеспечивающие прогресс в достижении устойчивости, в частности за последние 2 года. </t>
  </si>
  <si>
    <r>
      <t>Барьеры &amp; вызовы</t>
    </r>
    <r>
      <rPr>
        <sz val="12"/>
        <color theme="1"/>
        <rFont val="Times New Roman"/>
        <family val="1"/>
      </rPr>
      <t xml:space="preserve">. </t>
    </r>
  </si>
  <si>
    <t>Влияние перехода</t>
  </si>
  <si>
    <t xml:space="preserve">Возможности &amp; дальнейшие шаги. </t>
  </si>
  <si>
    <r>
      <t xml:space="preserve">Индикатор A2: </t>
    </r>
    <r>
      <rPr>
        <b/>
        <sz val="16"/>
        <color rgb="FF002060"/>
        <rFont val="Times New Roman"/>
        <family val="1"/>
      </rPr>
      <t>Управление переходом от донорского к национальному финансированию</t>
    </r>
  </si>
  <si>
    <t>Переход на национальное финансирование спланирован, по нему подсчитаны затраты, и наблюдается существенный прогресс.</t>
  </si>
  <si>
    <t xml:space="preserve">Показатель устойчивости
(диапазон значений: 0, 1 или 2 балла) </t>
  </si>
  <si>
    <t>Контрольный показатель A2.1: В стране есть утвержденный план перехода ПТАО от донорской поддержки к национальному финансированию с указанием временных рамок.</t>
  </si>
  <si>
    <t>План перехода принят на уровне соответствующих государственных органов власти, т.е. не только структурой, отвечающей за координацию и надзор за реализацией донорских проектов.</t>
  </si>
  <si>
    <t>Программы ПТАО предусмотрены в плане перехода в сфере ВИЧ и ТБ, одобренном  многосекторальным руководящим органом в сфере ВИЧ и ТБ по итогам консультативного процесса с широким кругом заинтересованных сторон.</t>
  </si>
  <si>
    <t xml:space="preserve">План предусматривает временные рамки перехода ПТАО на национальное финансирование. </t>
  </si>
  <si>
    <r>
      <rPr>
        <i/>
        <sz val="12"/>
        <color theme="1"/>
        <rFont val="Times New Roman"/>
        <family val="1"/>
      </rPr>
      <t xml:space="preserve">*Опциональный показатель* 
</t>
    </r>
    <r>
      <rPr>
        <sz val="12"/>
        <color theme="1"/>
        <rFont val="Times New Roman"/>
        <family val="1"/>
      </rPr>
      <t xml:space="preserve">Руководство государственных органов по борьбе с наркотиками (а также, в соответствующих случаях, руководство программ обеспечения всеобщего охвата услугами здравоохранения и медицинского страхования) проинформировано о плане или процессе перехода, т.е. руководству таких структур была направлена соответствующая информация, или такая информация была представлена на встречах руководства в прошлом или текущем году </t>
    </r>
  </si>
  <si>
    <t>Контрольный показатель A2.2: Имеется долгосрочный финансовый план перехода ПТАО на национальное финансирование, который включает определение удельных затрат, уровня совместного финансирования, (будущие) источники национального финансирования для обеспечения ПТАО, и который согласован с представителями государства.</t>
  </si>
  <si>
    <t>Финансовый план перехода ПТАО на национальное финансирование разработан в результате широких консультаций со всеми заинтересованными сторонами и отвечает требованию ГФ по совместному финансированию</t>
  </si>
  <si>
    <t>Заинтересованные стороны согласовали, из какого внутреннего источника будет финансироваться ПТАО в процессе перехода и после его завершения, при этом также достигнуты договоренности о включении ПТАО в пакет(ы) услуг в рамках всеобщего охвата услугами здравоохранения.</t>
  </si>
  <si>
    <t>Орган, ответственный за процесс перехода, подготовил и утвердил методологию расчета удельной себестоимости (unit cost) в рамках планирования перехода. Как правило, в принятии таких решений принимают участие представители МЗ и/или эксперты в сфере страхового финансирования, представители гражданского общества, поставщики услуг ПТАО и национальный орган, координирующий реализацию программ ПТАО.</t>
  </si>
  <si>
    <t>Контрольный показатель A2.3: В рамках надзора за процессом перехода в стране обеспечивается эффективная поддержка интеграции ПТАО в национальные системы.</t>
  </si>
  <si>
    <t>В стране имеется орган и/или консультативный механизм, который отвечает за надзор за переходом ПТАО на национальное финансирование в рамках соответствующих структур – это может быть СКК.</t>
  </si>
  <si>
    <t>Такой орган и/или консультативный механизм регулярно (по меньшей мере один раз в прошлом году и один раз в текущем году) анализирует достигнутый прогресс и определяет шаги по преодолению барьеров, в т.ч. в отношении перехода ПТАО на национальное финансирование.</t>
  </si>
  <si>
    <t>В состав органа и/или консультативного механизма, который отвечает за надзор за переходом ПТАО на национальное финансирование, входит руководство наркологической службы, т.е. существует взаимосвязь между анализом работы наркологической службы и управлением процессом перехода.</t>
  </si>
  <si>
    <t>Представители гражданского общества, в т.ч. клиенты ПТАО, вовлечены в соответствующие процессы и могут информировать о достигнутом прогрессе клиентов ПТАО и наоборот.</t>
  </si>
  <si>
    <t>Контрольный показатель A2.4: Наблюдается существенный прогресс в реализации компонента по обеспечению устойчивости ПТАО, предусмотренного планом перехода.</t>
  </si>
  <si>
    <t>До сих пор задачи плана перехода в контексте ПТАО выполнялись</t>
  </si>
  <si>
    <t>Выделяются соответствующие финансовые, технические и человеческие ресурсы для реализации шагов по планированию и осуществлению перехода.</t>
  </si>
  <si>
    <t>За последний год был достигнут прогресс в соответствии с установленным графиком. Имеются необходимые механизмы управления для обеспечения своевременного выполнения или пересмотра планов или для устранения барьеров.</t>
  </si>
  <si>
    <t xml:space="preserve">Общие вопросы, касающиеся данного индикатора  </t>
  </si>
  <si>
    <t>Наработки, лучшие практики и благоприятные факторы, обеспечивающие прогресс в достижении устойчивости, в частности за последние 2 года.</t>
  </si>
  <si>
    <t xml:space="preserve">Препараты ПТАО полностью интегрированы в национальную систему обеспечения основными лекарственными средствами, включая наличие механизмов контроля качества, процедур закупок и цен. </t>
  </si>
  <si>
    <t>* Обратите внимание, что данный индикатор может требовать адаптации в зависимости от системы здравоохранения конкретной страны.</t>
  </si>
  <si>
    <t>Контрольный показатель B1.1: Закупка препаратов ПТАО интегрирована в государственную систему закупок и поставок, обладающую высоким потенциалом, и осуществляется без перебоев.</t>
  </si>
  <si>
    <t>Закупка препаратов ПТАО осуществляется вместе с закупкой других основных лекарственных средств согласно правилам обращения с контролируемыми препаратами, действующими в стране.</t>
  </si>
  <si>
    <t>Не существует параллельной системы, действующей наряду с национальной системой закупок и поставок в рамках донорского финансирования, т.е. система закупок и поставок не изменится после ухода доноров из страны.</t>
  </si>
  <si>
    <t>В прошлом и в текущем году страна получила разрешение на импорт (или производство) достаточного количества препаратов ПТАО от Международного комитета по контролю над наркотиками (МККН).</t>
  </si>
  <si>
    <t>Клиенты и поставщики услуг ПТАО не сообщали о систематических перебоях с поставками препаратов за последние 12 месяцев ни в одном из регионов страны.</t>
  </si>
  <si>
    <r>
      <rPr>
        <i/>
        <sz val="12"/>
        <color theme="1"/>
        <rFont val="Times New Roman"/>
        <family val="1"/>
      </rPr>
      <t>*Опциональный показатель*</t>
    </r>
    <r>
      <rPr>
        <sz val="12"/>
        <color theme="1"/>
        <rFont val="Times New Roman"/>
        <family val="1"/>
      </rPr>
      <t xml:space="preserve"> 
В случае, если система закупки и поставок препаратов ПТАО отличается от системы, которая используется для других лекарственных средств, покрываемых из средств госбюджета, - имеется в наличии план перехода закупки и поставок препаратов ПТАО к соответствующим государственным структурам. Такие структуры обладают необходимым потенциалом для закупки и управления поставками контролируемых лекарственных средств и способны обеспечить цены, аналогичные действующим в настоящее время. Наблюдается существенный прогресс в таком переходе.</t>
    </r>
  </si>
  <si>
    <t>Контрольный показатель B1.2: Метадон и бупренорфин зарегистрированы в стране, действует система контроля их качества.</t>
  </si>
  <si>
    <t>Препараты, в настоящее время применяемые для ПТАО в стране (по меньшей мере, один препарат метадона и один препарат бупренорфина, даже если они пока еще не применяются), зарегистрированы в соответствующих национальных органах. Другие препараты, которые могут использоваться для ПТАО – комбинация бупренорфина и налоксона, морфин пролонгированного действия и диацетилморфин (героин).</t>
  </si>
  <si>
    <t>Другие аналоги препаратов ПТАО могут быть оперативно зарегистрированы в стране с применением упрощенных процедур для лекарственных средств, прошедших преквалификацию ВОЗ, или препаратов, зарегистрированных Европейским агентством по лекарственным средствам (EMA) и других регуляторных органах или подпадающих под другие требования о национальной регистрации.</t>
  </si>
  <si>
    <t>Врачам и пациентам ПТАО известно о системе фармакологического надзора, и они не сталкиваются с существенными барьерами при сообщении о побочных реакциях на соответствующие препараты.</t>
  </si>
  <si>
    <t>За последний год не было систематических жалоб на качество препаратов, в т.ч. по поводу побочных реакций. Если же такие систематические жалобы были, то они были надлежащим образом рассмотрены или сейчас проходят рассмотрение.</t>
  </si>
  <si>
    <t xml:space="preserve">Контрольный показатель B1.3: Метадон и бупренорфин закупаются по приемлемым ценам. </t>
  </si>
  <si>
    <t>Цены на препараты ПТАО сравнимы с ценами в соседних странах и/или с ценами, которые используются для закупки препаратов в рамках донорской поддержки.</t>
  </si>
  <si>
    <t>Если метадон и/или бупренорфин в настоящее время не покрываются за счет государственных средств, в стране есть механизм обеспечения оптимальных цен на метадон и бупренорфин (например, упрощенная процедура закупки основных лекарственных средств; отсутствие патентных барьеров, особенно в отношении препаратов, содержащих бупренорфин)..</t>
  </si>
  <si>
    <t>Ключевые пробелы с точки зрения устойчивости, их основные причины и предпосылки</t>
  </si>
  <si>
    <t xml:space="preserve">Обеспечены устойчивые финансовые ресурсы для ПТАО. </t>
  </si>
  <si>
    <t xml:space="preserve">Контрольный показатель B2.1: Метадон и бупренорфин включены в перечни препаратов, стоимость которых возмещается, и покрываются из государственного бюджета. </t>
  </si>
  <si>
    <t>Перечень лекарственных средств, покрываемых за счет госбюджета, включает метадон и бупренорфин. Этот перечень может утверждаться МЗ, национальным фондом медицинского страхования или аналогичным органом. Кроме того, он может включать и другие препараты ПТАО, применение которых предусмотрено национальными протоколами лечения наркозависимости.</t>
  </si>
  <si>
    <t>Данные препараты покрываются из внутренних, национальных источников финансирования, т.е. за счет национального или местного бюджета.</t>
  </si>
  <si>
    <t>Контрольный показатель B2.2: Услуги ПТАО включены в программу всеобщего охвата услугами здравоохранения или в гарантированный государством пакет услуг здравоохранения, доступный людям без полиса медицинского страхования.</t>
  </si>
  <si>
    <t>Минимальных перечень услуг здравоохранения, гарантированных для всех граждан, а также для лиц, постоянно или временно проживающих на территории страны (или также иностранных граждан), утвержденный в законодательном порядке или Министерством здравоохранения, включает лечение наркозависимости и, в частности, ПТАО.</t>
  </si>
  <si>
    <t>В качестве альтернативного или дополнительного варианта в системах здравоохранения, которые финансируются за счет медицинского страхования, предусмотрены специальные схемы покрытия услуг ПТАО для людей без полиса медицинского страхования и/или предусмотрен механизм оказания помощи в восстановлении полиса для потенциальных или текущих клиентов программ ПТАО, у которых нет полиса, чтобы люди без полиса медицинского страхования могли получить равный доступ к ПТАО. Такие механизмы могут утверждаться местными властями или в рамках инициатив МЗ по обеспечению всеобщего доступа к услугам здравоохранения..</t>
  </si>
  <si>
    <t xml:space="preserve">Контрольный показатель B2.3: Услуги ПТАО покрываются из устойчивых источников государственного финансирования, с достаточным объемом средств для обеспечения комплексного пакета услуг. </t>
  </si>
  <si>
    <t>Источник(и) государственного финансирования для обеспечения услуг ПТАО (не только препаратов) существует(ют) более одного года и просуществует(ют) по меньшей мере еще год, т.е. речь идет не о краткосрочном источнике финансирования. Такой источник государственного финансирования предусмотрен в регуляторных документах либо в рамках национального плана медицинского страхования, либо в рамках национальной программы лечения наркозависимости или другого соответствующего механизма выделения бюджетной линии в рамках национальной системы здравоохранения.</t>
  </si>
  <si>
    <t>Финансирование, выделяемое государством на ПТАО, является целевым и достаточным для покрытия потребностей в текущем году.</t>
  </si>
  <si>
    <t>Имеется процедура отслеживания использования такого финансирования и, при необходимости в дополнительных средствах, возможность коррекции суммы выделенного финансирования.</t>
  </si>
  <si>
    <t>Сумма финансирования, выделенная на ПТАО за последний год, достаточна для покрытия услуг, предусмотренных национальными протоколами лечения в соответствии с рекомендациями ВОЗ (в т.ч. при необходимости доплат для персонала, предоставления тестирования и других услуг).</t>
  </si>
  <si>
    <r>
      <rPr>
        <b/>
        <i/>
        <sz val="12"/>
        <color rgb="FF000000"/>
        <rFont val="Times New Roman"/>
        <family val="1"/>
      </rPr>
      <t>**только для стран с текущими грантами Глобального фонда на борьбу с ВИЧ, которые предусматривают ПТАО**</t>
    </r>
    <r>
      <rPr>
        <b/>
        <sz val="12"/>
        <color rgb="FF000000"/>
        <rFont val="Times New Roman"/>
        <family val="1"/>
      </rPr>
      <t xml:space="preserve">
Контрольный показатель B2.4: В странах с действующими грантами на борьбу с ВИЧ обеспечено совместное финансирование услуг ПТАО со стороны государства в соответствии с Политикой Глобального фонда в отношении устойчивости, перехода и совместного финансирования.  </t>
    </r>
  </si>
  <si>
    <t>Глобальный фонд проинформировал страну о своей Политике в отношении устойчивости, перехода и совместного финансирования и о том, как она должна быть реализована на практике в контексте требования о совместном финансировании программ в стране, в т.ч. в отношении ПТАО.</t>
  </si>
  <si>
    <t>Страна взяла на себя обязательства по совместному финансированию ПТАО в соответствии с политикой Глобального фонда и проинформировала о таких обязательствах национальных игроков и Глобальный фонд.</t>
  </si>
  <si>
    <t>Страна достигла существенного прогресса в выполнении своих обязательств по совместному финансированию в прошлом году, и имеются четкие перспективы реализации совместного финансирования в предстоящем году.</t>
  </si>
  <si>
    <t xml:space="preserve">Возможности &amp; дальнейшие шаги </t>
  </si>
  <si>
    <t>Человеческие ресурсы обеспечены в настоящее время и в долгосрочной перспективе на уровне, позволяющем достичь рекомендованного ВОЗ охвата и качества программ ПТАО.</t>
  </si>
  <si>
    <t xml:space="preserve">Контрольный показатель B3.1: Предоставление услуг ПТАО входит в ключевые функции государственной наркологической службы, а также в служебные обязанности основных медицинских работников этих служб, с возможностью назначения и выдачи ПТАО в необходимом объеме.  </t>
  </si>
  <si>
    <t>Документы МЗ, определяющие функции наркологической службы или системы охраны психического здоровья, прямо предусматривают предоставление ПТАО в числе таких функций.</t>
  </si>
  <si>
    <t>Предоставление ПТАО входит в основные должностные обязанности специализированных врачей и других медработников, задействованных в предоставлении услуг по лечению наркозависимости. Предоставление ими услуг ПТАО не требует дополнительной оплаты.</t>
  </si>
  <si>
    <t>Возможности назначения ПТАО не ограничены узким кругом специализированных врачей, т.е. имеются достаточные человеческие ресурсы для достижения надлежащего охвата услугами ПТАО в соответствии с рекомендациями ВОЗ. Таким образом, если сфера лечения наркозависимости недостаточно развита, врачам других специальностей предоставляются возможности, поддержка и обучение для назначения ПТАО и/или ведения клиентов ПТАО.</t>
  </si>
  <si>
    <t>Примечание: Согласно руководству ВОЗ по ВИЧ-инфекции в ключевых группах населения, «ОЗТ может назначаться в специализированных учреждениях, врачами общей практики и другими поставщиками услуг первичной медико-санитарной помощи. Препараты ОЗТ могут выдаваться в аптеках, специализированных учреждениях, мобильных амбулаториях».</t>
  </si>
  <si>
    <t>Контрольный показатель B3.2: Система подготовки персонала позволяет обеспечить устойчивую реализацию программ ПТАО</t>
  </si>
  <si>
    <t>Национальные протоколы предусматривают, что лечение опиоидной зависимости проводится специально обученным медицинским персоналом. Уровень подготовки для выполнения тех или иных задач определяется степенью ответственности и национальными нормативными актами.</t>
  </si>
  <si>
    <t>Изучение ПТАО интегрировано в профессиональное обучение медработников, по меньшей мере специалистов по лечению наркозависимости, медсестер и врачей-инфекционистов.</t>
  </si>
  <si>
    <t>Персонал ПТАО проходит непрерывное обучение (обучение на рабочем месте, распространение научной и другой литературы, обучающие семинары и наставничество перед началом предоставления услуг ПТАО и, по меньшей мере, раз в два года в ходе их предоставления).</t>
  </si>
  <si>
    <t>Обучение персонала ПТАО включает, по меньшей мере, повышение осведомленности и снижение стигматизации по отношению к людям, употребляющим наркотики, ПТАО, а также ознакомление с рекомендациями ВОЗ по ПТАО.</t>
  </si>
  <si>
    <r>
      <t xml:space="preserve">Оценка индикатора (средний процент полученных баллов) </t>
    </r>
    <r>
      <rPr>
        <sz val="12"/>
        <color theme="1"/>
        <rFont val="Times New Roman"/>
        <family val="1"/>
      </rPr>
      <t xml:space="preserve"> </t>
    </r>
  </si>
  <si>
    <t xml:space="preserve">Уровень устойчивости для индикатора </t>
  </si>
  <si>
    <t xml:space="preserve">Влияние перехода </t>
  </si>
  <si>
    <t>Развитию ПТАО способствует наличие надлежащей системы формирования доказательной базы и сбора информации в соответствии с национальными требованиями о защите данных пациентов.</t>
  </si>
  <si>
    <t>Показатель устойчивости
(диапазон значений: 0, 1 или 2 балла</t>
  </si>
  <si>
    <t xml:space="preserve">Контрольный показатель B4.1: Существует система мониторинга ПТАО, которая используется в целях управления программой ПТАО, включая определение потребностей, обеспечение охвата и контроль качества. </t>
  </si>
  <si>
    <t xml:space="preserve">Утвержден план МиО для ПТАО. В рамках системы МиО регулярно проводится сбор информации на базе основных индикаторов, рекомендованных ВОЗ (перечень основных руководящих документов ВОЗ приводится в Разделе 1.3. Концептуализация предлагаемого подхода к оценке устойчивости ПТАО). </t>
  </si>
  <si>
    <t>В рамках системы МиО в сфере ПТАО публикуются отчеты на национальном языке по основным индикаторам, включая целевые показатели по ним в случае каких-либо изменений или прогресса.</t>
  </si>
  <si>
    <t>Отчеты, подготовленные в рамках системы МиО, применяются руководством национальных программ ПТАО на стратегическом уровне, а также национальным органом по координации ПТАО на техническом уровне с целью усовершенствования ПТАО.</t>
  </si>
  <si>
    <t xml:space="preserve">В рамках системы МиО проводится регулярно обновляемая оценка численности людей с опиоидной зависимостью, которая утверждается путем национального консенсуса. Такая оценка используется для расчета текущей потребности в услугах (а также применяется в качестве знаменателя при расчете охвата услугами ПТАО и имеющихся пробелов). Данные текущей оценки актуальны (т.е. обновлялись не более 5 лет назад). </t>
  </si>
  <si>
    <t>Контрольный показатель B4.2: Постоянно формируется доказательная база, подтверждающая эффективность и результативность ПТАО, на основании которой осуществляется планирование и разработка регулятивных документов и программных компонентов</t>
  </si>
  <si>
    <t>В стране проводились комплексные или независимые оценки эффективности и результативности ПТАО. В случае пилотной реализации ПТАО такая оценка подводит итоги пилотирования и используется для принятия политических решений на последующих этапах после завершения пилотирования.</t>
  </si>
  <si>
    <t>Примечание: Имеется достаточно доказательств эффективности и результативности ПТАО, полученных в разных регионах мира</t>
  </si>
  <si>
    <t>Местное научное сообщество было вовлечено в проведение научных исследований на тему ПТАО в стране в течение последних 3 лет.</t>
  </si>
  <si>
    <t>В течение последних 3 лет проводились оценки ПТАО с точки зрения клиентов программ. Результаты таких оценок обсуждались, полученные рекомендации выполняются. Основные выводы таких оценок доведены до сведения не только специалистов по лечению наркозависимости, но и более широкого круга сторон, включая лиц, принимающих решения.</t>
  </si>
  <si>
    <t>Контрольный показатель B4.3: Данные клиентов ПТАО хранятся в базе данных с соблюдением требований конфиденциальности и защиты данных и не разглашаются за пределами системы здравоохранения без согласия клиентов.</t>
  </si>
  <si>
    <t>Примечание: этот контрольный показатель адаптирован на основании рекомендаций ООН и соответствует индикаторам ОЗТ.К.1 r, К.1s и К.1t в Техническом руководстве ВОЗ, УНП ООН и ЮНЭЙДС для стран по разработке целей в рамках концепции обеспечения всеобщего доступа к профилактике, лечению и уходу в связи с ВИЧ-инфекцией среди потребителей инъекционных наркотиков (обновление 2012 года) (с.68).</t>
  </si>
  <si>
    <t>Имеется база данных участников программ ПТАО. Такая база данных помогает им получать услуги в разных регионах страны (в случае их переезда в другой регион, отпуска или длительной командировки) без больших бюрократических препятствий, а врачам позволяет получать сведения о дозировке и потребностях участников программ.</t>
  </si>
  <si>
    <t>Национальная политика предполагает сохранение конфиденциальности данных клиентов программ ПТАО. Данные хранятся надлежащим образом для обеспечения защиты данных пациента, т.е. хранятся в условиях конфиденциальности, не передаются за пределы системы здравоохранения без согласия клиента ПТАО, при этом обеспечивается надлежащая защита электронной базы данных, и за последний год не было зафиксировано случаев нарушения конфиденциальности и несанкционированного доступа.</t>
  </si>
  <si>
    <t>Возможности, планы и предлагаемые рекомендации для закрепления успешных результатов, возможных путей решения проблем и минимизации негативных последствий перехода</t>
  </si>
  <si>
    <t xml:space="preserve">При необходимости можно добавлять строки для каждого источника финансирования в зависимости от потребности, например, если имеется более одного источника государственного финансирования. </t>
  </si>
  <si>
    <t>Бюджет на ПТАО, предусмотренный в национальных стратегиях, планах и т.д</t>
  </si>
  <si>
    <t>Фактически выделенный совокупный бюджет на ПТАО из разных источников</t>
  </si>
  <si>
    <t>Фактический бюджет на ПТАО разбивается по источникам финансирования:</t>
  </si>
  <si>
    <t xml:space="preserve">Объем и/или доля государственного финансирования
</t>
  </si>
  <si>
    <t xml:space="preserve">(перечислите источники государственного финансирования и укажите финансирование, поступающее из каждого источника) </t>
  </si>
  <si>
    <t>Объем и/или доля внутреннего частного финансирования и наличных платежей</t>
  </si>
  <si>
    <t xml:space="preserve">Объем и/или доля финансирования Глобального фонда  </t>
  </si>
  <si>
    <t xml:space="preserve">Объем и/или доля другого внешнего/донорского финансирования (перечислите источники) </t>
  </si>
  <si>
    <t>Оценочная потребность в финансировании ПТАО</t>
  </si>
  <si>
    <t>Разница между потребностью и фактическим объемом финансирования</t>
  </si>
  <si>
    <t>Источник(и)</t>
  </si>
  <si>
    <t>Примечания</t>
  </si>
  <si>
    <t>Таблица: Объемы финансирования и прогресс в процессе перехода (в национальной валюте, USD или EUR)</t>
  </si>
  <si>
    <t xml:space="preserve">Таблица: Разбивка по компонентам, покрываемым из разных источников финансирования </t>
  </si>
  <si>
    <t>Просьба откорректировать/перечислить все источники, имеющиеся в стране, и, при необходимости, пересмотреть бюджетные категории. В случае, если объемы финансирования неизвестны, укажите, по крайней мере, из какого источника покрываются те или иные затраты, без указания конкретных сумм. Информация по грантам Глобального фонда может содержать разбивку затрат с указанием объемов финансирования от Глобального фонда, других доноров и из национальных источников в рамках совместного финансирования программ ПТАО.</t>
  </si>
  <si>
    <t xml:space="preserve">Процент затрат, покрываемых из каждого источника </t>
  </si>
  <si>
    <t>Минздрва</t>
  </si>
  <si>
    <t>ГФ</t>
  </si>
  <si>
    <t>Наличные платежи</t>
  </si>
  <si>
    <t>Минздрав</t>
  </si>
  <si>
    <t>Персонал (включая доплаты)</t>
  </si>
  <si>
    <t>Операционные затраты и менеджмент, в т.ч. затраты на помещение</t>
  </si>
  <si>
    <t xml:space="preserve">Развитие потенциала персонала </t>
  </si>
  <si>
    <t>Исследовательская работа, информационные системы</t>
  </si>
  <si>
    <t>Другое (просьба указать)</t>
  </si>
  <si>
    <t>Всего:</t>
  </si>
  <si>
    <t>Таблица: Человеческие ресурсы</t>
  </si>
  <si>
    <t>Последний год, за который имеются данные</t>
  </si>
  <si>
    <t>Человеческие ресурсы для обеспечения ПТАО</t>
  </si>
  <si>
    <t xml:space="preserve">Число медработников, предоставляющих услуги ПТАО </t>
  </si>
  <si>
    <t xml:space="preserve">Число медработников, прошедших обучение по вопросам ПТАО в прошлом году </t>
  </si>
  <si>
    <t>Количество медицинских работников, которые были осведомлены о потребностях клиентов (в рамках проведения тренингов на рабочем месте и других мероприятий для понимания потребностей клиентов и лучших способов удовлетворения таких потребностей)</t>
  </si>
  <si>
    <t>Число пунктов ПТАО, в которых работают равные консультанты</t>
  </si>
  <si>
    <t>Число клиентов ПТАО на одного врача</t>
  </si>
  <si>
    <t>Число врачей, предоставляющих услуги ПТАО, которые не являются специалистами в лечении наркотической зависимости</t>
  </si>
  <si>
    <t xml:space="preserve">ПТАО и наркология (лечение наркотической зависимости) </t>
  </si>
  <si>
    <t>Число врачей в наркологической службе</t>
  </si>
  <si>
    <t>Число медсестер в наркологической службе</t>
  </si>
  <si>
    <t>% врачей, предоставляющих услуги ПТАО</t>
  </si>
  <si>
    <t>% врачей, прошедших обучение по вопросам ПТАО</t>
  </si>
  <si>
    <t>% медсестер, предоставляющих услуги ПТАО</t>
  </si>
  <si>
    <t>% медсестер, прошедших обучение по вопросам ПТАО</t>
  </si>
  <si>
    <t>Таблица: Исследования и оценки, проведенные в стране за последние 8 лет</t>
  </si>
  <si>
    <t>Ведущая исследовательская организация, спонсор</t>
  </si>
  <si>
    <t>Вовлечение национального академического сектора, а также клиентов ПТАО или их представителей</t>
  </si>
  <si>
    <t>Название исследования, год</t>
  </si>
  <si>
    <t>Основные выводы или доказательства эффективности и результативности применения ПТАО</t>
  </si>
  <si>
    <t xml:space="preserve">ПТАО доступна в достаточном масштабе и в различных локациях. </t>
  </si>
  <si>
    <t>Контрольный показатель C1.1: ПТАО можно получать в больницах и учреждениях первичной медико-санитарной помощи. Выдача препаратов на дом разрешена</t>
  </si>
  <si>
    <t>ПТАО предлагается, по крайней мере в определенной степени, для пациентов в условиях стационара</t>
  </si>
  <si>
    <t>ПТАО можно получать через центры первичной медицинской помощи при определенных условиях (например, в случае стабильного состояния пациента ПТАО).</t>
  </si>
  <si>
    <t>Предусмотрена выдача препаратов на дом, и такая практика применяется хотя бы для определенных категорий пациентов (стабильных пациентов), т.е. им не нужно ежедневно приходить за препаратами.</t>
  </si>
  <si>
    <t>Контрольный показатель C1.2: Высокий охват оценочной численности людей с опиоидной зависимостью услугами ПТАО.</t>
  </si>
  <si>
    <t>Более подробная информация по этому контрольному показателю приведена в инструменте WHO tool for setting and monitoring targets:  Supplement to the 2014 Consolidated Guidelines for HIV prevention, diagnosis, treatment and care for key populations. См. индикатор OST-3 (с. 43).</t>
  </si>
  <si>
    <t xml:space="preserve">Уровень охвата является высоким в соответствии с определением ВОЗ. ВОЗ определяет уровень охвата как высокий, средний и низкий при следующих показателях: низкий &lt;-- 20% &lt;-- средний --&gt; 40% --&gt; высокий. Высокий уровень соответствует 2 баллам, средний – 1 баллу. </t>
  </si>
  <si>
    <t>* При расчете данного индикатора используются соответствующие значения числителя и знаменателя: (1) число всех лиц, получающих ПТАО по последним оценкам на указанную дату (максимально позднюю или на конец определенного периода, за который собираются данные для оценки); и (2) расчетная численность лиц с опиоидной зависимостью или расчетная численность лиц, употребляющих опиоиды инъекционным путем. Последний показатель должен рассчитываться по оценочному количеству лиц, употребляющих инъекционные наркотики в соответствии с последним отчетом интегрированного био-поведенческого эпиднадзора, в котором указана процентная доля лиц, употребляющих опиоиды инъекционным путем. Важно обеспечить использование результатов самой последней оценки. На страновом уровне могут применяться различные подходы при расчете охвата в рамках национальных политических документов или подготовки отчетов о выполнении политической декларации ООН. Например, расчет охвата в них может основываться на количестве людей, зарегистрированных в государственной наркологической системе. Такой подход означает, что люди, не зарегистрированные в системе, не учитываются при оценке потребности в лечении, и, следовательно, расчет охвата оказывается неточным. Любые сомнения по поводу качества данных должны отражаться в примечаниях.</t>
  </si>
  <si>
    <t>Контрольный показатель C1.3: Предоставление услуг ПТАО в местах лишения свободы (включая назначение ПТАО), в т.ч. в следственных изоляторах и для женщин.</t>
  </si>
  <si>
    <t>ПТАО предоставляется людям с опиоидной зависимостью, находящимся под арестом, под стражей до/во время суда или отбывающим наказание.</t>
  </si>
  <si>
    <t>Примечание: Учреждения, в которые помещаются люди, могут находиться под юрисдикцией различных ведомств, например, Министерства внутренних дел, Министерства юстиции или Пенитенциарной службы</t>
  </si>
  <si>
    <t>Существует возможность назначения ПТАО в условиях тюремного заключения, в дополнение к возможности продолжения курса ПТАО, начатого до тюремного заключения.</t>
  </si>
  <si>
    <t>ПТАО предоставляется женщинам-заключенным.</t>
  </si>
  <si>
    <t>Следует обратить внимание, что в системе уголовного правосудия доля женщин незначительна, при этом многие из них находятся в соответствующих учреждениях в связи с правонарушениями, связанными с наркотиками. По этой причине вопрос предоставления ПТАО в женских учреждениях соответствующего профиля особо актуален.</t>
  </si>
  <si>
    <t>Контрольный показатель C1.4: Помимо государственных учреждений, услуги ПТАО доступны на базе организаций частного сектора и/или НПО.</t>
  </si>
  <si>
    <t>Примечание: Применение этого показателя должно быть адаптировано к конкретным условиям отдельных стран. Для некоторых стран данный показатель может быть неактуальным. В рамках системы здравоохранения некоторых стран основные услуги, финансируемые государством, могут предоставляться с участием различных секторов – государственного, частного и неправительственного. В этом случае большое значение имеет возможность получения ПТАО через организации негосударственного сектора. В некоторых странах, с целью обеспечения полной конфиденциальности данных, часть людей с опиоидной зависимостью предпочитают получать услуги в частном секторе, т.е. речь идет о предоставлении возможности выбора определенной части соответствующей группы населения, нуждающейся в терапии. Однако во многих случаях это возможно только при условии полной или частичной оплаты услуг и стоимости лекарств, следовательно, услуги этих секторов могут предлагаться, но не быть доступными для большинства людей. Для проводимой оценки важно, чтобы организациями негосударственного сектора соблюдались общие требования национальных протоколов лечения и обеспечения качества.  
Примечание: этот контрольный показатель адаптирован на основании рекомендаций ООН и соответствует индикаторам ОЗТ.К.1r, К.1s и К.1t в Техническом руководстве ВОЗ, УНП ООН и ЮНЭЙДС для стран по разработке целей в рамках концепции обеспечения всеобщего доступа к профилактике, лечению и уходу в связи с ВИЧ-инфекцией среди потребителей инъекционных наркотиков (обновление 2012 года) (c. 68).</t>
  </si>
  <si>
    <t xml:space="preserve">ПТАО предлагается организациями частного сектора. . </t>
  </si>
  <si>
    <t>ПТАО можно получить через НПО, имеющие соответствующие лицензии.</t>
  </si>
  <si>
    <t xml:space="preserve">Услуги организаций частного сектора и НПО предоставляются в соответствии с общими требованиями национальных протоколов лечения, в том числе по вопросам обеспечения качества. </t>
  </si>
  <si>
    <t xml:space="preserve">Наработки, лучшие практики и благоприятные факторы, обеспечивающие прогресс в достижении устойчивости, в частности за последние 2 года  </t>
  </si>
  <si>
    <r>
      <t>Барьеры &amp; вызовы.</t>
    </r>
    <r>
      <rPr>
        <sz val="12"/>
        <color theme="1"/>
        <rFont val="Times New Roman"/>
        <family val="1"/>
      </rPr>
      <t xml:space="preserve"> </t>
    </r>
  </si>
  <si>
    <t>ПТАО является доступной без каких-либо ограничений с точки зрения физического доступа и возможности своевременного попадания в программу, а также с учетом потребностей различных групп населения.</t>
  </si>
  <si>
    <t>Контрольный показатель C2.1: В стране нет списков ожидания на включение в программу ПТАО.</t>
  </si>
  <si>
    <t>Примечание: в некоторых странах программы ПТАО рассчитаны на определенное количество мест. ВОЗ рекомендует обеспечить соответствие предложения имеющемуся спросу и максимальное снижение числа людей в очереди на лечение.  
Более подробная информация по этому контрольному показателю приведена в инструменте WHO tool for setting and monitoring targets:  Supplement to the 2014 Consolidated Guidelines for HIV prevention, diagnosis, treatment and care for key populations: см. индикатор OST-2 (c.43).</t>
  </si>
  <si>
    <t>Потенциал предоставления ПТАО достаточен для удовлетворения спроса, и, согласно последним данным соответствующих программ, отчетов поставщиков услуг и представителей сообщества, в стране нет списков ожидания на включение в программу ПТАО. representatives.</t>
  </si>
  <si>
    <t xml:space="preserve">Контрольный показатель C2.2: Часы и дни работы пунктов ПТАО отвечают основным потребностям клиентов. </t>
  </si>
  <si>
    <t>Примечание: этот контрольный показатель адаптирован на основании рекомендаций ООН и соответствует показателю ОЗТ.К.1m в 
Техническом руководстве ВОЗ, УНП ООН и ЮНЭЙДС для стран по разработке целей в рамках концепции обеспечения всеобщего доступа к профилактике, лечению и уходу в связи с ВИЧ-инфекцией среди потребителей инъекционных наркотиков (обновление 2012 года) (c. 68).</t>
  </si>
  <si>
    <t>Национальными стандартами предусматривается выдача препаратов ПТАО в различное время суток, в том числе, при необходимости, вне обычного рабочего времени и в выходные дни, чтобы работающие участники программ ПТАО могли получать необходимые услуги.</t>
  </si>
  <si>
    <t>На практике более 75% пунктов ПТАО в стране работают и открыты вне обычного рабочего времени (например, утром до начала рабочего дня и/или во время перерыва на обед), при этом также обеспечивается возможность получения препаратов ПТАО в выходные дни.</t>
  </si>
  <si>
    <t xml:space="preserve">Контрольный показатель C2.3: Обеспечивается необходимый географический охват.  </t>
  </si>
  <si>
    <t>ПТАО предлагается, по меньшей мере, во всех основных географических административных районах страны, в которых зарегистрированы случаи опиоидной зависимости и потребность в ПТАО.</t>
  </si>
  <si>
    <t>В городах с населением более одного миллиона человек работают два или более пунктов ПТАО в различных районах города.</t>
  </si>
  <si>
    <t>Контрольный показатель C2.4: Отсутствие платы за получение услуг или финансовых барьеров для людей с низким уровнем дохода или не имеющих полиса медицинского страхования.</t>
  </si>
  <si>
    <t>Более подробная информация по этому контрольному показателю приведена в инструменте WHO tool for setting and monitoring targets: Supplement to the 2014 Consolidated Guidelines for HIV prevention, diagnosis, treatment and care for key populations, см. индикатор OST-4-c (c. 45).</t>
  </si>
  <si>
    <t>Национальная политика предусматривает ценовую доступность ПТАО для обеспечения широкого доступа к услугам.</t>
  </si>
  <si>
    <t>Существуют механизмы для реализации указанной политики ценовой доступности.</t>
  </si>
  <si>
    <t>Исключаются расходы для клиентов, находящихся в сложном финансовом положении, включая лиц, не имеющих полиса медицинского страхования, в условиях страховой системы здравоохранения.</t>
  </si>
  <si>
    <t>Отсутствуют скрытые платежи или барьеры (например, существует механизм поддержки, подтверждающий отсутствие полиса медицинского страхования и низкий уровень дохода, позволяющий клиенту преодолевать бюрократические препоны; не взимаются существенные суммы платежей за документацию или обследования, необходимые для регистрации в качестве получателя услуг ПТАО).</t>
  </si>
  <si>
    <t>Контрольный показатель C2.5: ПТАО предлагается и доступна для групп населения с особыми потребностями (беременных и других женщин, секс-работников, молодых потребителей, представителей этнических групп и т.д.).</t>
  </si>
  <si>
    <t>Национальные стандарты учитывают интересы различных групп населения, которые могут испытывать трудности при получении доступа к ПТАО в случае, если их особые потребности не учитываются.</t>
  </si>
  <si>
    <t>Стандартами ПТАО не предусматриваются противопоказания для беременных женщин, возрастные ограничения и требования, связанные с получением согласия родителей.</t>
  </si>
  <si>
    <t xml:space="preserve">В самых крупных городах (5 крупнейших городах или городах с населением более 500 000 человек) и/или ключевых регионах действуют целевые программы либо предлагаются специальные услуги, ориентированные на основные группы населения с особыми потребностями. </t>
  </si>
  <si>
    <t>По меньшей мере, должны действовать специальные целевые программы с обученным персоналом, имеющим необходимые знания и понимающим соответствующие потребности ключевых групп. Примеры особых подходов в отношении различных групп населения приведены в руководстве ВОЗ: WHO Guidelines for the psychosocially assisted pharmacological treatment of opioid dependence.</t>
  </si>
  <si>
    <t xml:space="preserve">Перечень групп населения с особыми потребностями является относительно полным и составлен с учетом специфики конкретной страны на основе подтвержденных данных. Такими группами, в зависимости от условий конкретной страны, могут быть беременные и другие женщины, секс-работники, молодежь, в том числе молодые потребители, и представители этнических групп </t>
  </si>
  <si>
    <t>Клинические рекомендации ВОЗ включают специальные разделы, посвященные потребностям следующих групп, имеющих право на получение фармакологического лечения: подростки (14-18 лет); женщины, беременные и кормящие матери, потребители опиума; пациенты с ВИЧ/СПИДом, гепатитом и ТБ; лица, имеющие в анамнезе сопутствующие психиатрические расстройства; лица с полинаркотической зависимостью (c.49-52, WHO Guidelines for the psychosocially assisted pharmacological treatment of opioid dependence).</t>
  </si>
  <si>
    <t>Контрольный показатель C2.6: Допускается употребление нелегальных наркотиков (после подбора дозы).</t>
  </si>
  <si>
    <t>В национальных стандартах четко определяется, что потребление нелегальных наркотиков не является критерием для исключения (принудительного исключения) из программы ПТАО, т.е. лица, употребляющие наркотики, могут получать ПТАО, а факт употребления ими наркотиков не используется в качестве причины для их исключения из программы.</t>
  </si>
  <si>
    <t>В случае потребления нелегальных наркотиков в национальных стандартах рекомендуется, при необходимости, пересмотреть дозировку или подход к лечению.</t>
  </si>
  <si>
    <t>Требования национального стандарта соблюдаются, по меньшей мере, в большинстве пунктов ПТАО. В прошлом году от участников программ, поставщиков услуг ПТАО или поставщиков технической поддержки не поступало сообщений о систематическом несоблюдении данной рекомендации ВОЗ.</t>
  </si>
  <si>
    <t>Участники программ ПТАО, употребляющие инъекционные наркотики, имеют доступ к обмену игл/шприцев.</t>
  </si>
  <si>
    <t>Контрольный показатель C2.7: Индивидуальные планы участия в программе составляются и предлагаются получателям услуг при их непосредственном участии.</t>
  </si>
  <si>
    <t>В соответствии с рекомендациями ВОЗ в качестве минимального стандарта должна проводиться «детальная оценка состояния, включающая в себя: историю болезни (опыт предыдущего лечения, описание клинического случая и психиатрический анамнез, условия жизни, правовые вопросы, опыт работы, социальные и культурные факторы, которые могут влиять на употребление ПАВ), данные клинического обследования (оценку интоксикации/синдрома отмены, следы инъекций) и, при необходимости, анализы (такие как анализы на наличие наркотиков в моче, на ВИЧ, гепатит С, гепатит В, ТБ, функции печени)». Надлежащие практики предусматривают, что «выбор лечения для каждого человека должен основываться на детальной оценке потребностей в лечении, соответствия лечения этим потребностям (оценка соответствия должна быть основана на фактических данных), согласии пациента и доступности лечения».</t>
  </si>
  <si>
    <t>В национальных рекомендациях указано, что выбор метода лечения должен основываться на детальной оценке потребностей в лечении, соответствия лечения таким потребностям (оценка соответствия должна быть научно обоснованной), приемлемости для пациента и наличия лечения, при этом не должны устанавливаться противопоказания для беременных женщин, возрастные ограничения и требования о получении родительского согласия. Детальная оценка состояния пациента включает в себя: историю болезни (опыт предыдущего лечения, описание клинического случая и психиатрический анамнез, условия жизни, правовые вопросы, опыт работы, социальные и культурные факторы, которые могут влиять на употребление ПАВ), данные клинического обследования (оценку интоксикации/синдрома отмены, следы инъекций) и, при необходимости, анализы (такие как анализы на наличие наркотиков в моче, на ВИЧ, гепатит С, гепатит В, ТБ, функции печени).</t>
  </si>
  <si>
    <t>Национальными стандартами определяется, что выбор лечения для каждого человека должен основываться на детальной оценке потребностей в лечении, соответствия лечения этим потребностям (оценка соответствия должна быть основана на фактических данных), согласии пациента и доступности лечения. При этом ими не предусматриваются противопоказания для беременных женщин, возрастные ограничения и требования, связанные с получением согласия родителей</t>
  </si>
  <si>
    <t>В прошлом году от получателей ПТАО или других заинтересованных сторон не поступало сообщений о систематическом несоблюдении таких требований национальных стандартов.</t>
  </si>
  <si>
    <t xml:space="preserve">Контрольный показатель C2.8: Критерии включения в программу ПТАО обеспечивают поддержку групп с особыми потребностями и не носят ограничительный характер, т.е. для участия в программе ПТАО не требуется подтверждение наличия предыдущих неудачных попыток прохождения лечения..  </t>
  </si>
  <si>
    <t>Национальные стандарты не предусматривают требований, препятствующих включению в программу ПТАО людей, ранее не проходивших лечение наркозависимости, т.е. участие в программе ПТАО не требует подтверждения наличия предыдущих неудачных попыток прохождения лечения.</t>
  </si>
  <si>
    <t>Предусмотрены соответствующие положения и практические методики, способствующие быстрому включению в программы ПТАО людей с выраженными потребностями в медицинских услугах (например, людей, живущих с ВИЧ, беременных женщин).</t>
  </si>
  <si>
    <t>На практике для участия в программе ПТАО от людей также не требуют подтверждения наличия предыдущих неудачных попыток прохождения лечения.</t>
  </si>
  <si>
    <t xml:space="preserve">Общие вопросы, касающиеся данного показателя </t>
  </si>
  <si>
    <t>Возможности, планы и предлагаемые рекомендации для закрепления успешных результатов, возможных путей решения проблем и нейтрализации любых негативных последствий переходного периода.</t>
  </si>
  <si>
    <t>Предлагаемые услуги ПТАО соответствуют стандартам качества ВОЗ, лучшим практикам и учитывают различные потребности клиентов.</t>
  </si>
  <si>
    <t>Контрольный показатель C3.1: Дозировки метадона/бупренорфина, определенные национальными стандартами/руководствами, а также назначаемые на практике, исходят из и соответствуют рекомендациям ВОЗ.</t>
  </si>
  <si>
    <t xml:space="preserve">Примечание: в соответствии с рекомендациями ВОЗ, «для максимального повышения безопасности и эффективности программ поддерживающей терапии агонистами опиоидов соответствующие стратегии, положения и нормативы должны поощрять гибкий подход к дозированию, низкие начальные и высокие поддерживающие дозы, без ограничения уровня дозировок или продолжительности лечения».  В качестве минимальной дозы метадона ВОЗ рекомендует 60 мг, а минимальной дозы бупренорфина – 12 мг. Уровень достаточного дозирования рекомендуется измерять как процент людей, получающих рекомендованную минимальную или более высокую дозу среди всех клиентов ПТАО на определенную дату. ВОЗ определяет данный показатель как высокий, средний и низкий при следующих значениях: низкий 60%средний 90%высокий. Более подробная информация по этому контрольному показателю в части, касающейся качества программ ПТАО, приведена в инструменте WHO tool for setting and monitoring targets:  Supplement to the 2014 Consolidated Guidelines for HIV prevention, diagnosis, treatment and care for key populations); см. индикатор OST-6 (c. 46). </t>
  </si>
  <si>
    <t xml:space="preserve">Национальными стандартами рекомендуется устанавливать минимальную дозу метадона на уровне 60 мг, а минимальную дозу бупренорфина – 12 мг. Каких-либо ограничений по повышению дозировки не предусмотрено  </t>
  </si>
  <si>
    <t>Высокий процент клиентов, получающих поддерживающую дозу метадона ≥ 60 мг на определенный момент времени. Или, согласно информации, поступающей из 90% пунктов выдачи препаратов в стране, средняя доза поддерживающей терапии метадоном ≥60 мг.</t>
  </si>
  <si>
    <t>Высокий процент клиентов, получающих поддерживающую дозу бупренорфина ≥ 12 мг на определенный момент времени. Или, согласно информации, поступающей из 90% пунктов выдачи препаратов в стране, средняя доза поддерживающей терапии бупренорфином ≥12 мг.</t>
  </si>
  <si>
    <t xml:space="preserve">Контрольный показатель C3.2: Программы ПТАО основываются на поддерживающем подходе и характеризуются высоким уровнем удержания получателей услуг в программе. </t>
  </si>
  <si>
    <t>Более подробная информация по этому контрольному показателю в части, касающейся качества программ ОАТ, приведена в инструменте WHO tool for setting and monitoring targets: Supplement to the 2014 Consolidated Guidelines for HIV prevention, diagnosis, treatment and care for key populations; см. индикатор OST-5 (c. 46).</t>
  </si>
  <si>
    <t>В национальных стандартах четко определяется, что ПТАО направлена на поддерживающее, а не краткосрочное или среднесрочное лечение (включая лечение абстинентных симптомов, называемое также детоксикацией).</t>
  </si>
  <si>
    <t>Члены сообщества сообщают об отсутствии случаев систематического нарушения данного стандарта в большинстве пунктов ПТАО.</t>
  </si>
  <si>
    <t>В программах ПТАО отмечаются высокие показатели удержания клиентов.</t>
  </si>
  <si>
    <t>Уровень удержания определяется как процент людей, получающих ПТАО, которые продолжают лечение по истечении 6 месяцев, среди лиц, получавших лечение 6 месяцев назад. Согласно рекомендациям ВОЗ, уровень удержания считается высоким, если он составляет 80% или выше, средним, если он составляет от 60% до 80%, и низким, если он составляет 60% или меньше</t>
  </si>
  <si>
    <t xml:space="preserve">Контрольный показатель C3.3: Высокий процент пунктов предоставления услуг ПТАО интегрирован в общую систему и/или взаимодействует с другими медицинскими службами и обеспечивает непрерывность лечения ВИЧ-инфекции, туберкулеза и наркозависимости. </t>
  </si>
  <si>
    <t>Пункт предоставления услуг считается интегрированным и/или взаимодействующим с другими медицинскими службами для удовлетворения нескольких потребностей в медицинских услугах, если он имеет общие помещения или соответствующих специалистов на местах или действующую систему переадресации пациентов в рамках следующего перечня минимальных услуг: программа обмена игл/шприцев, ведение  пациентов, находящихся в состоянии опиоидной абстиненции (детоксикация), консультирование и тестирование на ВИЧ/ТБ/гепатит, противовирусное и другие виды медицинского лечения и ухода, а также профилактика передозировок. Доля пунктов предоставления услуг, соответствующих приведенным критериям, считается высокой, средней или низкой согласно следующей классификации: низкая &lt;-- 50%  &lt;--  средняя --&gt; 80%  --&gt; высокая</t>
  </si>
  <si>
    <t>Высокий процент пунктов предоставления услуг ПТАО интегрирован в комплексную систему и/или взаимодействует с другими службами.</t>
  </si>
  <si>
    <t>Контрольный показатель C3.4. Высокий процент клиентов ПТАО получает психологическую и социальную поддержку.</t>
  </si>
  <si>
    <t>Величина этого показателя в процентах рассчитывается как доля лиц, получающих поддерживающую терапию (ПТАО) в течение последних 12 месяцев, которые в тот же период получали психосоциальную поддержку. Психосоциальная поддержка может включать, по меньшей мере, следующее:
-	оценка психосоциальных потребностей; 
-	поддерживающая консультация;
-	переадресация в существующие семейные и социальными службы.
Согласно рекомендациям ВОЗ, значения указанного контрольного показателя классифицируются следующим образом: низкий &lt;-- 50% &lt;-- средний --&gt; 80% --&gt; высокий. 
Могут предлагаться определенные низкопороговые услуги по выдаче препаратов ПТАО, когда психосоциальная поддержка не предоставляется при отсутствии запроса и неполучении поддерживающей терапии пациентами.
Более подробная информация по этому контрольному показателю в части, касающейся качества программ ОАТ, приведена в инструменте WHO tool for setting and monitoring targets:  Supplement to the 2014 Consolidated Guidelines for HIV prevention, diagnosis, treatment and care for key populations; см. индикатор OST-7 (c. 47).</t>
  </si>
  <si>
    <t>Высокий процент клиентов ПТАО получает психологическую и социальную поддержку. Если национальные данные по этому вопросу отсутствуют, можно использовать косвенные данные с 2-3 пунктов предоставления услуг и обратную связь от правозащитников.</t>
  </si>
  <si>
    <t>Таблица: Анализ числа клиентов и пунктов предоставления услуг ПТАО за последние 3 года и на предстоящий год</t>
  </si>
  <si>
    <t xml:space="preserve">Примечание: Такую информацию можно получить от национального органа, ответственного за координацию реализации программ ПТАО в стране, а также из национальных отчетов по наркотикам. Если имеются пробелы в данных, отметьте это и укажите в разделе, посвященном анализу информационных систем. </t>
  </si>
  <si>
    <t>Некоторая информация может быть доступна с разбивкой по препаратам, таким как метадон и бупренорфин, или может потребоваться сложить число клиентов из различных групп населения (заключенные, молодые люди и т.д.)</t>
  </si>
  <si>
    <t>Охват, в т.ч. Женщин</t>
  </si>
  <si>
    <t>Оценочное число людей с опиоидной зависимостью</t>
  </si>
  <si>
    <t>Оценочное число и процент женщин с опиоидной зависимостью</t>
  </si>
  <si>
    <t>Число клиентов программ ПТАО</t>
  </si>
  <si>
    <t xml:space="preserve">Число и процент женщин-клиенток программ ПТАО </t>
  </si>
  <si>
    <t>Охват ПТАО (% людей с опиоидной зависимостью )</t>
  </si>
  <si>
    <t>Охват ПТАО среди женщин с опиоидной зависимостью</t>
  </si>
  <si>
    <t>Охват ПТАО по шкале ВОЗ: низкий &lt;-- 20% &lt;-- средний --&gt; 40% --&gt; высокий</t>
  </si>
  <si>
    <t xml:space="preserve">Количество людей с опиоидной зависимостью, зарегистрированных в госучреждениях </t>
  </si>
  <si>
    <t>Охват ПТАО среди людей с опиоидной зависимостью, зарегистрированных в госучреждениях (%)</t>
  </si>
  <si>
    <t>Географический охват</t>
  </si>
  <si>
    <t>Число пунктов предоставления услуг ПТАО</t>
  </si>
  <si>
    <t>Доля административных регионов страны, где реализуются программы ПТАО</t>
  </si>
  <si>
    <t>Интеграция ПТАО</t>
  </si>
  <si>
    <t xml:space="preserve">Доля пунктов ПТАО, предоставляющих комплексные услуги по ВИЧ/ТБ/ВГС </t>
  </si>
  <si>
    <t>Число пунктов предоставления услуг ПТАО в специализированных государственных наркологических центрах</t>
  </si>
  <si>
    <t>Число клиентов, получающих ПТАО в специализированных наркологических центрах</t>
  </si>
  <si>
    <t xml:space="preserve">Число пунктов предоставления услуг ПТАО в медучреждениях первичного звена </t>
  </si>
  <si>
    <t>Число клиентов, получающих ПТАО в медучреждениях первичного звена</t>
  </si>
  <si>
    <t xml:space="preserve">Число людей, получающих ПТАО в следственных изоляторах по состоянию на конец отчетного периода </t>
  </si>
  <si>
    <t>Число людей, получающих ПТАО в местах лишения свободы (включая СИЗО) по состоянию на конец отчетного периода</t>
  </si>
  <si>
    <t>Число людей, получающих услуги ПТАО на базе НПО</t>
  </si>
  <si>
    <t xml:space="preserve">Число людей, получающих услуги ПТАО в частных организациях </t>
  </si>
  <si>
    <t>Пропорция клиентов программ ПТАО, живущих с ВИЧ</t>
  </si>
  <si>
    <t>Пропорция клиентов программ ПТАО, живущих с ВИЧ, которые принимают АРТ</t>
  </si>
  <si>
    <t xml:space="preserve">Пропорция клиентов программ ПТАО, у которых диагностирован ВГС </t>
  </si>
  <si>
    <t>Пропорция клиентов программ ПТАО, у которых диагностирован ТБ</t>
  </si>
  <si>
    <t>Пропорция клиентов программ ПТАО с диагнозом ТБ, получающих лечение ТБ (в т.ч. МЛУ-ТБ)</t>
  </si>
  <si>
    <t xml:space="preserve">Число специализированных служб по ВИЧ и ТБ, предоставляющих услуги ПТАО </t>
  </si>
  <si>
    <t>Таблица: Средняя дозировка по пунктам предоставления услуг</t>
  </si>
  <si>
    <t>Процент пунктов предоставления услуг, соблюдающих требования ВОЗ по минимальной дозировке</t>
  </si>
  <si>
    <t>Средняя дозировка по стране</t>
  </si>
  <si>
    <t>Метадон</t>
  </si>
  <si>
    <t>Бупренорфин</t>
  </si>
  <si>
    <r>
      <t xml:space="preserve">Индикатор A1: </t>
    </r>
    <r>
      <rPr>
        <b/>
        <sz val="16"/>
        <color rgb="FF002060"/>
        <rFont val="Times New Roman"/>
        <family val="1"/>
      </rPr>
      <t>Политические обязательства</t>
    </r>
  </si>
  <si>
    <r>
      <t xml:space="preserve">Индикатор B1: </t>
    </r>
    <r>
      <rPr>
        <b/>
        <sz val="16"/>
        <color rgb="FF002060"/>
        <rFont val="Times New Roman"/>
        <family val="1"/>
      </rPr>
      <t>Препараты</t>
    </r>
  </si>
  <si>
    <r>
      <t xml:space="preserve">Индикатор B2: </t>
    </r>
    <r>
      <rPr>
        <b/>
        <sz val="16"/>
        <color rgb="FF002060"/>
        <rFont val="Times New Roman"/>
        <family val="1"/>
      </rPr>
      <t>Финансовые ресурсы</t>
    </r>
  </si>
  <si>
    <r>
      <t xml:space="preserve">Индикатор B3: </t>
    </r>
    <r>
      <rPr>
        <b/>
        <sz val="16"/>
        <color rgb="FF002060"/>
        <rFont val="Times New Roman"/>
        <family val="1"/>
      </rPr>
      <t>Человеческие ресурсы</t>
    </r>
  </si>
  <si>
    <r>
      <t xml:space="preserve">Индикатор B4: </t>
    </r>
    <r>
      <rPr>
        <b/>
        <sz val="16"/>
        <color rgb="FF002060"/>
        <rFont val="Times New Roman"/>
        <family val="1"/>
      </rPr>
      <t>Доказательная база и информационные системы</t>
    </r>
  </si>
  <si>
    <r>
      <t xml:space="preserve">Индикатор C1: </t>
    </r>
    <r>
      <rPr>
        <b/>
        <sz val="16"/>
        <color rgb="FF002060"/>
        <rFont val="Times New Roman"/>
        <family val="1"/>
      </rPr>
      <t>Наличие и охват</t>
    </r>
  </si>
  <si>
    <r>
      <t xml:space="preserve">Индикатор C2: </t>
    </r>
    <r>
      <rPr>
        <b/>
        <sz val="16"/>
        <color rgb="FF002060"/>
        <rFont val="Times New Roman"/>
        <family val="1"/>
      </rPr>
      <t>Доступность</t>
    </r>
  </si>
  <si>
    <r>
      <t xml:space="preserve">Индикатор C3: </t>
    </r>
    <r>
      <rPr>
        <b/>
        <sz val="16"/>
        <color rgb="FF002060"/>
        <rFont val="Times New Roman"/>
        <family val="1"/>
      </rPr>
      <t>Качество и интеграция</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</si>
</sst>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64">
    <font>
      <sz val="12"/>
      <color theme="1"/>
      <name val="Calibri"/>
      <family val="2"/>
      <scheme val="minor"/>
    </font>
    <font>
      <sz val="12"/>
      <color theme="1"/>
      <name val="Calibri"/>
      <family val="2"/>
      <scheme val="minor"/>
    </font>
    <font>
      <b/>
      <sz val="12"/>
      <color theme="1"/>
      <name val="Calibri"/>
      <family val="2"/>
      <scheme val="minor"/>
    </font>
    <font>
      <sz val="12"/>
      <color theme="1"/>
      <name val="Times New Roman"/>
      <family val="1"/>
    </font>
    <font>
      <i/>
      <sz val="12"/>
      <color theme="1"/>
      <name val="Times New Roman"/>
      <family val="1"/>
    </font>
    <font>
      <b/>
      <sz val="12"/>
      <color theme="1"/>
      <name val="Times New Roman"/>
      <family val="1"/>
    </font>
    <font>
      <b/>
      <sz val="12"/>
      <color rgb="FF000000"/>
      <name val="Times New Roman"/>
      <family val="1"/>
    </font>
    <font>
      <sz val="10"/>
      <color theme="1"/>
      <name val="Times New Roman"/>
      <family val="1"/>
    </font>
    <font>
      <sz val="7"/>
      <color theme="1"/>
      <name val="Times New Roman"/>
      <family val="1"/>
    </font>
    <font>
      <i/>
      <sz val="10"/>
      <color rgb="FF000000"/>
      <name val="Times New Roman"/>
      <family val="1"/>
    </font>
    <font>
      <i/>
      <sz val="12"/>
      <color rgb="FF000000"/>
      <name val="Times New Roman"/>
      <family val="1"/>
    </font>
    <font>
      <i/>
      <sz val="10"/>
      <color theme="1"/>
      <name val="Times New Roman"/>
      <family val="1"/>
    </font>
    <font>
      <sz val="9"/>
      <color theme="1"/>
      <name val="Times New Roman"/>
      <family val="1"/>
    </font>
    <font>
      <sz val="8"/>
      <color theme="1"/>
      <name val="Times New Roman"/>
      <family val="1"/>
    </font>
    <font>
      <b/>
      <i/>
      <sz val="12"/>
      <color theme="1"/>
      <name val="Times New Roman"/>
      <family val="1"/>
    </font>
    <font>
      <u/>
      <sz val="12"/>
      <color theme="10"/>
      <name val="Calibri"/>
      <family val="2"/>
      <scheme val="minor"/>
    </font>
    <font>
      <sz val="12"/>
      <color theme="1"/>
      <name val="Calibri (Body)"/>
    </font>
    <font>
      <b/>
      <sz val="14"/>
      <color rgb="FF000000"/>
      <name val="Times New Roman"/>
      <family val="1"/>
    </font>
    <font>
      <b/>
      <sz val="14"/>
      <color theme="1"/>
      <name val="Times New Roman"/>
      <family val="1"/>
    </font>
    <font>
      <i/>
      <sz val="16"/>
      <color rgb="FF002060"/>
      <name val="Times New Roman"/>
      <family val="1"/>
    </font>
    <font>
      <b/>
      <sz val="16"/>
      <color rgb="FF002060"/>
      <name val="Times New Roman"/>
      <family val="1"/>
    </font>
    <font>
      <sz val="12"/>
      <color theme="1" tint="0.499984740745262"/>
      <name val="Times New Roman"/>
      <family val="1"/>
    </font>
    <font>
      <i/>
      <sz val="12"/>
      <color theme="1" tint="0.499984740745262"/>
      <name val="Times New Roman"/>
      <family val="1"/>
    </font>
    <font>
      <sz val="12"/>
      <color rgb="FFFF0000"/>
      <name val="Times New Roman"/>
      <family val="1"/>
    </font>
    <font>
      <i/>
      <sz val="12"/>
      <color theme="1"/>
      <name val="Calibri"/>
      <family val="2"/>
      <scheme val="minor"/>
    </font>
    <font>
      <b/>
      <sz val="12"/>
      <color rgb="FFFF0000"/>
      <name val="Times New Roman"/>
      <family val="1"/>
    </font>
    <font>
      <b/>
      <i/>
      <sz val="14"/>
      <color theme="1"/>
      <name val="Calibri"/>
      <family val="2"/>
      <scheme val="minor"/>
    </font>
    <font>
      <i/>
      <sz val="12"/>
      <color rgb="FFFF0000"/>
      <name val="Times New Roman"/>
      <family val="1"/>
    </font>
    <font>
      <sz val="12"/>
      <color theme="2" tint="-0.499984740745262"/>
      <name val="Times New Roman"/>
      <family val="1"/>
    </font>
    <font>
      <i/>
      <sz val="12"/>
      <color theme="2" tint="-0.499984740745262"/>
      <name val="Times New Roman"/>
      <family val="1"/>
    </font>
    <font>
      <b/>
      <i/>
      <sz val="12"/>
      <color theme="2" tint="-0.499984740745262"/>
      <name val="Times New Roman"/>
      <family val="1"/>
    </font>
    <font>
      <i/>
      <sz val="9"/>
      <color rgb="FF000000"/>
      <name val="Calibri"/>
      <family val="2"/>
    </font>
    <font>
      <sz val="10"/>
      <color rgb="FF000000"/>
      <name val="Calibri"/>
      <family val="2"/>
    </font>
    <font>
      <i/>
      <sz val="9"/>
      <color rgb="FF000000"/>
      <name val="Calibri"/>
      <family val="2"/>
      <scheme val="minor"/>
    </font>
    <font>
      <sz val="12"/>
      <color rgb="FF000000"/>
      <name val="Calibri"/>
      <family val="2"/>
      <scheme val="minor"/>
    </font>
    <font>
      <b/>
      <sz val="12"/>
      <color rgb="FF000000"/>
      <name val="Calibri"/>
      <family val="2"/>
    </font>
    <font>
      <b/>
      <sz val="16"/>
      <color theme="1"/>
      <name val="Calibri"/>
      <family val="2"/>
      <scheme val="minor"/>
    </font>
    <font>
      <sz val="11"/>
      <color rgb="FF000000"/>
      <name val="Calibri (Body)"/>
    </font>
    <font>
      <b/>
      <i/>
      <sz val="11"/>
      <color theme="1"/>
      <name val="Calibri"/>
      <family val="2"/>
      <scheme val="minor"/>
    </font>
    <font>
      <i/>
      <sz val="12"/>
      <color rgb="FFFF0000"/>
      <name val="Calibri"/>
      <family val="2"/>
      <scheme val="minor"/>
    </font>
    <font>
      <b/>
      <sz val="10.5"/>
      <color theme="1"/>
      <name val="Times New Roman"/>
      <family val="1"/>
    </font>
    <font>
      <sz val="10.5"/>
      <color rgb="FF000000"/>
      <name val="Times New Roman"/>
      <family val="1"/>
    </font>
    <font>
      <sz val="10.5"/>
      <color theme="1"/>
      <name val="Times New Roman"/>
      <family val="1"/>
    </font>
    <font>
      <b/>
      <sz val="10.5"/>
      <color rgb="FF000000"/>
      <name val="Times New Roman"/>
      <family val="1"/>
    </font>
    <font>
      <b/>
      <sz val="10.5"/>
      <color rgb="FFFFFFFF"/>
      <name val="Times New Roman"/>
      <family val="1"/>
    </font>
    <font>
      <i/>
      <sz val="10.5"/>
      <color rgb="FFFFFFFF"/>
      <name val="Times New Roman"/>
      <family val="1"/>
    </font>
    <font>
      <sz val="10.5"/>
      <color rgb="FFFFFFFF"/>
      <name val="Symbol"/>
      <family val="1"/>
      <charset val="2"/>
    </font>
    <font>
      <sz val="10.5"/>
      <color rgb="FFFFFFFF"/>
      <name val="Times New Roman"/>
      <family val="1"/>
    </font>
    <font>
      <i/>
      <sz val="10.5"/>
      <color rgb="FF000000"/>
      <name val="Times New Roman"/>
      <family val="1"/>
    </font>
    <font>
      <sz val="10.5"/>
      <color theme="1"/>
      <name val="Symbol"/>
      <family val="1"/>
      <charset val="2"/>
    </font>
    <font>
      <sz val="10.5"/>
      <color theme="1"/>
      <name val="Calibri"/>
      <family val="2"/>
      <scheme val="minor"/>
    </font>
    <font>
      <sz val="10"/>
      <color rgb="FF000000"/>
      <name val="Tahoma"/>
      <family val="2"/>
    </font>
    <font>
      <b/>
      <sz val="12"/>
      <color rgb="FF000000"/>
      <name val="Calibri"/>
      <family val="2"/>
      <scheme val="minor"/>
    </font>
    <font>
      <b/>
      <sz val="10"/>
      <color theme="1"/>
      <name val="Times New Roman"/>
      <family val="1"/>
    </font>
    <font>
      <b/>
      <i/>
      <sz val="10"/>
      <color theme="1"/>
      <name val="Times New Roman"/>
      <family val="1"/>
    </font>
    <font>
      <vertAlign val="superscript"/>
      <sz val="10"/>
      <color theme="1"/>
      <name val="Times New Roman"/>
      <family val="1"/>
    </font>
    <font>
      <b/>
      <i/>
      <sz val="12"/>
      <color rgb="FF000000"/>
      <name val="Times New Roman"/>
      <family val="1"/>
    </font>
    <font>
      <i/>
      <sz val="9"/>
      <color theme="1"/>
      <name val="Times New Roman"/>
      <family val="1"/>
    </font>
    <font>
      <i/>
      <sz val="11"/>
      <color theme="1"/>
      <name val="Times New Roman"/>
      <family val="1"/>
    </font>
    <font>
      <i/>
      <u/>
      <sz val="9"/>
      <color theme="10"/>
      <name val="Calibri"/>
      <family val="2"/>
      <scheme val="minor"/>
    </font>
    <font>
      <b/>
      <sz val="12"/>
      <color theme="1" tint="0.249977111117893"/>
      <name val="Calibri"/>
      <family val="2"/>
      <scheme val="minor"/>
    </font>
    <font>
      <sz val="12"/>
      <color theme="1" tint="0.249977111117893"/>
      <name val="Calibri"/>
      <family val="2"/>
      <scheme val="minor"/>
    </font>
    <font>
      <sz val="10.5"/>
      <color theme="1"/>
      <name val="Times New Roman"/>
      <family val="1"/>
      <charset val="2"/>
    </font>
    <font>
      <i/>
      <sz val="12"/>
      <color theme="1"/>
      <name val="Calibri"/>
      <family val="2"/>
      <charset val="204"/>
      <scheme val="minor"/>
    </font>
  </fonts>
  <fills count="19">
    <fill>
      <patternFill patternType="none"/>
    </fill>
    <fill>
      <patternFill patternType="gray125"/>
    </fill>
    <fill>
      <patternFill patternType="solid">
        <fgColor rgb="FFE7E6E6"/>
        <bgColor indexed="64"/>
      </patternFill>
    </fill>
    <fill>
      <patternFill patternType="solid">
        <fgColor rgb="FFF2F2F2"/>
        <bgColor indexed="64"/>
      </patternFill>
    </fill>
    <fill>
      <patternFill patternType="solid">
        <fgColor theme="8"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00"/>
        <bgColor indexed="64"/>
      </patternFill>
    </fill>
    <fill>
      <patternFill patternType="solid">
        <fgColor rgb="FFED7D31"/>
        <bgColor indexed="64"/>
      </patternFill>
    </fill>
    <fill>
      <patternFill patternType="solid">
        <fgColor rgb="FFFFC000"/>
        <bgColor indexed="64"/>
      </patternFill>
    </fill>
    <fill>
      <patternFill patternType="solid">
        <fgColor theme="5"/>
        <bgColor indexed="64"/>
      </patternFill>
    </fill>
    <fill>
      <patternFill patternType="solid">
        <fgColor rgb="FF00B050"/>
        <bgColor indexed="64"/>
      </patternFill>
    </fill>
    <fill>
      <patternFill patternType="solid">
        <fgColor rgb="FFFF0000"/>
        <bgColor indexed="64"/>
      </patternFill>
    </fill>
    <fill>
      <patternFill patternType="solid">
        <fgColor rgb="FF4472C4"/>
        <bgColor indexed="64"/>
      </patternFill>
    </fill>
    <fill>
      <patternFill patternType="solid">
        <fgColor rgb="FF8EAADB"/>
        <bgColor indexed="64"/>
      </patternFill>
    </fill>
    <fill>
      <patternFill patternType="solid">
        <fgColor rgb="FFD9E2F3"/>
        <bgColor indexed="64"/>
      </patternFill>
    </fill>
    <fill>
      <patternFill patternType="solid">
        <fgColor theme="0" tint="-0.249977111117893"/>
        <bgColor indexed="64"/>
      </patternFill>
    </fill>
  </fills>
  <borders count="4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4">
    <xf numFmtId="0" fontId="0" fillId="0" borderId="0"/>
    <xf numFmtId="9" fontId="1" fillId="0" borderId="0" applyFont="0" applyFill="0" applyBorder="0" applyAlignment="0" applyProtection="0"/>
    <xf numFmtId="0" fontId="15" fillId="0" borderId="0" applyNumberFormat="0" applyFill="0" applyBorder="0" applyAlignment="0" applyProtection="0"/>
    <xf numFmtId="164" fontId="1" fillId="0" borderId="0" applyFont="0" applyFill="0" applyBorder="0" applyAlignment="0" applyProtection="0"/>
  </cellStyleXfs>
  <cellXfs count="344">
    <xf numFmtId="0" fontId="0" fillId="0" borderId="0" xfId="0"/>
    <xf numFmtId="0" fontId="11" fillId="0" borderId="2" xfId="0" applyFont="1" applyBorder="1" applyAlignment="1">
      <alignment vertical="center" wrapText="1"/>
    </xf>
    <xf numFmtId="0" fontId="5" fillId="0" borderId="8" xfId="0" applyFont="1" applyBorder="1" applyAlignment="1">
      <alignment vertical="center" wrapText="1"/>
    </xf>
    <xf numFmtId="0" fontId="13" fillId="0" borderId="0" xfId="0" applyFont="1" applyAlignment="1">
      <alignment vertical="center"/>
    </xf>
    <xf numFmtId="0" fontId="7"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2" fillId="0" borderId="0" xfId="0" applyFont="1"/>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3" fillId="0" borderId="0" xfId="0" applyFont="1" applyBorder="1" applyAlignment="1">
      <alignment vertical="center" wrapText="1"/>
    </xf>
    <xf numFmtId="0" fontId="18" fillId="0" borderId="0" xfId="0" applyFont="1" applyFill="1" applyBorder="1" applyAlignment="1">
      <alignment vertical="center" wrapText="1"/>
    </xf>
    <xf numFmtId="0" fontId="18" fillId="0" borderId="0" xfId="0" applyFont="1" applyBorder="1" applyAlignment="1">
      <alignment vertical="center" wrapText="1"/>
    </xf>
    <xf numFmtId="0" fontId="3" fillId="0" borderId="0" xfId="0" applyFont="1" applyAlignment="1">
      <alignment horizontal="left" vertical="center" wrapText="1"/>
    </xf>
    <xf numFmtId="0" fontId="3" fillId="0" borderId="0" xfId="0" applyFont="1" applyAlignment="1">
      <alignment vertical="top" wrapText="1"/>
    </xf>
    <xf numFmtId="9" fontId="3" fillId="3" borderId="13" xfId="0" applyNumberFormat="1" applyFont="1" applyFill="1" applyBorder="1" applyAlignment="1">
      <alignment horizontal="center" vertical="center" wrapText="1"/>
    </xf>
    <xf numFmtId="0" fontId="3" fillId="3" borderId="13" xfId="0" applyFont="1" applyFill="1" applyBorder="1" applyAlignment="1">
      <alignment horizontal="center" vertical="center" wrapText="1"/>
    </xf>
    <xf numFmtId="0" fontId="4" fillId="7" borderId="14" xfId="0" applyFont="1" applyFill="1" applyBorder="1" applyAlignment="1">
      <alignment vertical="center" wrapText="1"/>
    </xf>
    <xf numFmtId="0" fontId="10" fillId="7" borderId="14" xfId="0" applyFont="1" applyFill="1" applyBorder="1" applyAlignment="1">
      <alignment horizontal="center" vertical="center" wrapText="1"/>
    </xf>
    <xf numFmtId="0" fontId="10" fillId="7" borderId="14" xfId="0" applyFont="1" applyFill="1" applyBorder="1" applyAlignment="1">
      <alignment vertical="center" wrapText="1"/>
    </xf>
    <xf numFmtId="0" fontId="3" fillId="0" borderId="18" xfId="0" applyFont="1" applyBorder="1" applyAlignment="1">
      <alignment horizontal="left" vertical="center" wrapText="1" indent="1"/>
    </xf>
    <xf numFmtId="0" fontId="4" fillId="0" borderId="20"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0" fontId="0" fillId="0" borderId="16" xfId="0" applyBorder="1"/>
    <xf numFmtId="0" fontId="0" fillId="0" borderId="17" xfId="0" applyBorder="1"/>
    <xf numFmtId="0" fontId="14" fillId="0" borderId="21" xfId="0" applyFont="1" applyBorder="1" applyAlignment="1">
      <alignment horizontal="center" vertical="center" wrapText="1"/>
    </xf>
    <xf numFmtId="0" fontId="2" fillId="0" borderId="22" xfId="0" applyFont="1" applyBorder="1"/>
    <xf numFmtId="0" fontId="5" fillId="0" borderId="13" xfId="0" applyFont="1" applyBorder="1" applyAlignment="1">
      <alignment vertical="center" wrapText="1"/>
    </xf>
    <xf numFmtId="0" fontId="17" fillId="0" borderId="0" xfId="0" applyFont="1" applyFill="1" applyBorder="1" applyAlignment="1">
      <alignment vertical="center" wrapText="1"/>
    </xf>
    <xf numFmtId="0" fontId="26" fillId="0" borderId="0" xfId="0" applyFont="1"/>
    <xf numFmtId="0" fontId="17" fillId="5" borderId="13" xfId="0" applyFont="1" applyFill="1" applyBorder="1" applyAlignment="1">
      <alignment vertical="center" wrapText="1"/>
    </xf>
    <xf numFmtId="0" fontId="28" fillId="0" borderId="13" xfId="0" applyFont="1" applyBorder="1" applyAlignment="1">
      <alignment horizontal="center" vertical="center" wrapText="1"/>
    </xf>
    <xf numFmtId="0" fontId="29" fillId="0" borderId="21" xfId="0" applyFont="1" applyBorder="1" applyAlignment="1">
      <alignment horizontal="center" vertical="center" wrapText="1"/>
    </xf>
    <xf numFmtId="0" fontId="28" fillId="0" borderId="16" xfId="0" applyFont="1" applyBorder="1" applyAlignment="1">
      <alignment vertical="center" wrapText="1"/>
    </xf>
    <xf numFmtId="0" fontId="30" fillId="0" borderId="21" xfId="0" applyFont="1" applyBorder="1" applyAlignment="1">
      <alignment horizontal="center" vertical="center" wrapText="1"/>
    </xf>
    <xf numFmtId="0" fontId="29" fillId="7" borderId="14" xfId="0" applyFont="1" applyFill="1" applyBorder="1" applyAlignment="1">
      <alignment vertical="center" wrapText="1"/>
    </xf>
    <xf numFmtId="0" fontId="31" fillId="0" borderId="0" xfId="0" applyFont="1" applyAlignment="1">
      <alignment vertical="center" wrapText="1"/>
    </xf>
    <xf numFmtId="0" fontId="31" fillId="0" borderId="0" xfId="0" applyFont="1" applyAlignment="1">
      <alignment vertical="center"/>
    </xf>
    <xf numFmtId="0" fontId="0" fillId="12" borderId="13" xfId="0" applyFill="1" applyBorder="1"/>
    <xf numFmtId="0" fontId="0" fillId="9" borderId="13" xfId="0" applyFill="1" applyBorder="1"/>
    <xf numFmtId="0" fontId="0" fillId="8" borderId="13" xfId="0" applyFill="1" applyBorder="1"/>
    <xf numFmtId="0" fontId="31" fillId="0" borderId="13" xfId="0" applyFont="1" applyBorder="1" applyAlignment="1">
      <alignment vertical="center" wrapText="1"/>
    </xf>
    <xf numFmtId="0" fontId="33" fillId="0" borderId="13" xfId="0" applyFont="1" applyBorder="1" applyAlignment="1">
      <alignment vertical="center" wrapText="1"/>
    </xf>
    <xf numFmtId="0" fontId="34" fillId="8" borderId="13" xfId="0" applyFont="1" applyFill="1" applyBorder="1" applyAlignment="1">
      <alignment vertical="center" wrapText="1"/>
    </xf>
    <xf numFmtId="0" fontId="34" fillId="8" borderId="13" xfId="0" applyFont="1" applyFill="1" applyBorder="1" applyAlignment="1">
      <alignment vertical="center"/>
    </xf>
    <xf numFmtId="0" fontId="34" fillId="9" borderId="13" xfId="0" applyFont="1" applyFill="1" applyBorder="1" applyAlignment="1">
      <alignment vertical="center" wrapText="1"/>
    </xf>
    <xf numFmtId="0" fontId="34" fillId="9" borderId="13" xfId="0" applyFont="1" applyFill="1" applyBorder="1" applyAlignment="1">
      <alignment vertical="center"/>
    </xf>
    <xf numFmtId="0" fontId="34" fillId="10" borderId="13" xfId="0" applyFont="1" applyFill="1" applyBorder="1" applyAlignment="1">
      <alignment vertical="center" wrapText="1"/>
    </xf>
    <xf numFmtId="0" fontId="34" fillId="10" borderId="13" xfId="0" applyFont="1" applyFill="1" applyBorder="1" applyAlignment="1">
      <alignment vertical="center"/>
    </xf>
    <xf numFmtId="0" fontId="35" fillId="0" borderId="0" xfId="0" applyFont="1" applyAlignment="1">
      <alignment vertical="center" wrapText="1"/>
    </xf>
    <xf numFmtId="0" fontId="34" fillId="13" borderId="13" xfId="0" applyFont="1" applyFill="1" applyBorder="1" applyAlignment="1">
      <alignment vertical="center" wrapText="1"/>
    </xf>
    <xf numFmtId="0" fontId="34" fillId="13" borderId="13" xfId="0" applyFont="1" applyFill="1" applyBorder="1" applyAlignment="1">
      <alignment vertical="center"/>
    </xf>
    <xf numFmtId="0" fontId="34" fillId="11" borderId="13" xfId="0" applyFont="1" applyFill="1" applyBorder="1" applyAlignment="1">
      <alignment vertical="center" wrapText="1"/>
    </xf>
    <xf numFmtId="0" fontId="34" fillId="11" borderId="13" xfId="0" applyFont="1" applyFill="1" applyBorder="1" applyAlignment="1">
      <alignment vertical="center"/>
    </xf>
    <xf numFmtId="0" fontId="34" fillId="14" borderId="13" xfId="0" applyFont="1" applyFill="1" applyBorder="1" applyAlignment="1">
      <alignment vertical="center" wrapText="1"/>
    </xf>
    <xf numFmtId="0" fontId="34" fillId="14" borderId="13" xfId="0" applyFont="1" applyFill="1" applyBorder="1" applyAlignment="1">
      <alignment vertical="center"/>
    </xf>
    <xf numFmtId="0" fontId="24" fillId="0" borderId="0" xfId="0" applyFont="1"/>
    <xf numFmtId="0" fontId="0" fillId="0" borderId="12" xfId="0" applyBorder="1"/>
    <xf numFmtId="0" fontId="0" fillId="0" borderId="0" xfId="0" applyBorder="1"/>
    <xf numFmtId="0" fontId="2" fillId="0" borderId="15" xfId="0" applyFont="1" applyBorder="1"/>
    <xf numFmtId="0" fontId="0" fillId="0" borderId="10" xfId="0" applyBorder="1"/>
    <xf numFmtId="0" fontId="0" fillId="0" borderId="23" xfId="0" applyBorder="1"/>
    <xf numFmtId="0" fontId="2" fillId="0" borderId="24" xfId="0" applyFont="1" applyBorder="1"/>
    <xf numFmtId="0" fontId="0" fillId="0" borderId="25" xfId="0" applyBorder="1"/>
    <xf numFmtId="0" fontId="2" fillId="0" borderId="25" xfId="0" applyFont="1" applyBorder="1"/>
    <xf numFmtId="0" fontId="0" fillId="0" borderId="27" xfId="0" applyBorder="1"/>
    <xf numFmtId="0" fontId="0" fillId="0" borderId="29" xfId="0" applyBorder="1"/>
    <xf numFmtId="0" fontId="0" fillId="0" borderId="30" xfId="0" applyBorder="1"/>
    <xf numFmtId="0" fontId="2" fillId="0" borderId="32" xfId="0" applyFont="1" applyBorder="1"/>
    <xf numFmtId="0" fontId="0" fillId="0" borderId="23" xfId="0" applyFont="1" applyBorder="1"/>
    <xf numFmtId="0" fontId="0" fillId="0" borderId="30" xfId="0" applyFont="1" applyBorder="1"/>
    <xf numFmtId="0" fontId="0" fillId="0" borderId="32" xfId="0" applyBorder="1"/>
    <xf numFmtId="0" fontId="0" fillId="0" borderId="27" xfId="0" applyFont="1" applyBorder="1"/>
    <xf numFmtId="0" fontId="0" fillId="0" borderId="29" xfId="0" applyFont="1" applyBorder="1"/>
    <xf numFmtId="0" fontId="36" fillId="0" borderId="0" xfId="0" applyFont="1"/>
    <xf numFmtId="0" fontId="37" fillId="13" borderId="13" xfId="0" applyFont="1" applyFill="1" applyBorder="1" applyAlignment="1">
      <alignment horizontal="center" vertical="center" wrapText="1"/>
    </xf>
    <xf numFmtId="0" fontId="37" fillId="13" borderId="13" xfId="0" applyFont="1" applyFill="1" applyBorder="1" applyAlignment="1">
      <alignment vertical="center" wrapText="1"/>
    </xf>
    <xf numFmtId="0" fontId="37" fillId="13" borderId="13" xfId="0" applyFont="1" applyFill="1" applyBorder="1" applyAlignment="1">
      <alignment vertical="center"/>
    </xf>
    <xf numFmtId="0" fontId="37" fillId="8" borderId="13" xfId="0" applyFont="1" applyFill="1" applyBorder="1" applyAlignment="1">
      <alignment horizontal="center" vertical="center" wrapText="1"/>
    </xf>
    <xf numFmtId="0" fontId="37" fillId="8" borderId="13" xfId="0" applyFont="1" applyFill="1" applyBorder="1" applyAlignment="1">
      <alignment vertical="center" wrapText="1"/>
    </xf>
    <xf numFmtId="0" fontId="37" fillId="8" borderId="13" xfId="0" applyFont="1" applyFill="1" applyBorder="1" applyAlignment="1">
      <alignment vertical="center"/>
    </xf>
    <xf numFmtId="0" fontId="37" fillId="9" borderId="13" xfId="0" applyFont="1" applyFill="1" applyBorder="1" applyAlignment="1">
      <alignment horizontal="center" vertical="center" wrapText="1"/>
    </xf>
    <xf numFmtId="0" fontId="37" fillId="9" borderId="13" xfId="0" applyFont="1" applyFill="1" applyBorder="1" applyAlignment="1">
      <alignment vertical="center" wrapText="1"/>
    </xf>
    <xf numFmtId="0" fontId="37" fillId="9" borderId="13" xfId="0" applyFont="1" applyFill="1" applyBorder="1" applyAlignment="1">
      <alignment vertical="center"/>
    </xf>
    <xf numFmtId="0" fontId="37" fillId="11" borderId="13" xfId="0" applyFont="1" applyFill="1" applyBorder="1" applyAlignment="1">
      <alignment horizontal="center" vertical="center" wrapText="1"/>
    </xf>
    <xf numFmtId="0" fontId="37" fillId="11" borderId="13" xfId="0" applyFont="1" applyFill="1" applyBorder="1" applyAlignment="1">
      <alignment vertical="center" wrapText="1"/>
    </xf>
    <xf numFmtId="0" fontId="37" fillId="11" borderId="13" xfId="0" applyFont="1" applyFill="1" applyBorder="1" applyAlignment="1">
      <alignment vertical="center"/>
    </xf>
    <xf numFmtId="0" fontId="37" fillId="10" borderId="13" xfId="0" applyFont="1" applyFill="1" applyBorder="1" applyAlignment="1">
      <alignment horizontal="center" vertical="center" wrapText="1"/>
    </xf>
    <xf numFmtId="0" fontId="37" fillId="10" borderId="13" xfId="0" applyFont="1" applyFill="1" applyBorder="1" applyAlignment="1">
      <alignment vertical="center" wrapText="1"/>
    </xf>
    <xf numFmtId="0" fontId="37" fillId="10" borderId="13" xfId="0" applyFont="1" applyFill="1" applyBorder="1" applyAlignment="1">
      <alignment vertical="center"/>
    </xf>
    <xf numFmtId="0" fontId="37" fillId="14" borderId="13" xfId="0" applyFont="1" applyFill="1" applyBorder="1" applyAlignment="1">
      <alignment horizontal="center" vertical="center" wrapText="1"/>
    </xf>
    <xf numFmtId="0" fontId="37" fillId="14" borderId="13" xfId="0" applyFont="1" applyFill="1" applyBorder="1" applyAlignment="1">
      <alignment vertical="center" wrapText="1"/>
    </xf>
    <xf numFmtId="0" fontId="37" fillId="14" borderId="13" xfId="0" applyFont="1" applyFill="1" applyBorder="1" applyAlignment="1">
      <alignment vertical="center"/>
    </xf>
    <xf numFmtId="0" fontId="38" fillId="0" borderId="0" xfId="0" applyFont="1"/>
    <xf numFmtId="0" fontId="39" fillId="0" borderId="0" xfId="0" applyFont="1"/>
    <xf numFmtId="0" fontId="48" fillId="16" borderId="3" xfId="0" applyFont="1" applyFill="1" applyBorder="1" applyAlignment="1">
      <alignment vertical="center" wrapText="1"/>
    </xf>
    <xf numFmtId="0" fontId="43" fillId="16" borderId="7" xfId="0" applyFont="1" applyFill="1" applyBorder="1" applyAlignment="1">
      <alignment vertical="center" wrapText="1"/>
    </xf>
    <xf numFmtId="0" fontId="43" fillId="16" borderId="8" xfId="0" applyFont="1" applyFill="1" applyBorder="1" applyAlignment="1">
      <alignment vertical="center" wrapText="1"/>
    </xf>
    <xf numFmtId="0" fontId="40" fillId="16" borderId="7" xfId="0" applyFont="1" applyFill="1" applyBorder="1" applyAlignment="1">
      <alignment vertical="center" wrapText="1"/>
    </xf>
    <xf numFmtId="0" fontId="50" fillId="16" borderId="4" xfId="0" applyFont="1" applyFill="1" applyBorder="1" applyAlignment="1">
      <alignment vertical="top" wrapText="1"/>
    </xf>
    <xf numFmtId="0" fontId="50" fillId="0" borderId="0" xfId="0" applyFont="1"/>
    <xf numFmtId="0" fontId="23" fillId="4" borderId="13" xfId="0" applyFont="1" applyFill="1" applyBorder="1" applyAlignment="1">
      <alignment horizontal="center" vertical="center" wrapText="1"/>
    </xf>
    <xf numFmtId="9" fontId="14" fillId="18" borderId="21" xfId="1" applyFont="1" applyFill="1" applyBorder="1" applyAlignment="1">
      <alignment horizontal="center" vertical="center" wrapText="1"/>
    </xf>
    <xf numFmtId="0" fontId="14" fillId="18" borderId="21" xfId="0" applyFont="1" applyFill="1" applyBorder="1" applyAlignment="1">
      <alignment horizontal="center" vertical="center" wrapText="1"/>
    </xf>
    <xf numFmtId="9" fontId="18" fillId="18" borderId="13" xfId="0" applyNumberFormat="1" applyFont="1" applyFill="1" applyBorder="1" applyAlignment="1">
      <alignment horizontal="center" vertical="center" wrapText="1"/>
    </xf>
    <xf numFmtId="0" fontId="5" fillId="18" borderId="21" xfId="0" applyFont="1" applyFill="1" applyBorder="1" applyAlignment="1">
      <alignment horizontal="center" vertical="center" wrapText="1"/>
    </xf>
    <xf numFmtId="0" fontId="2" fillId="8" borderId="13" xfId="0" applyFont="1" applyFill="1" applyBorder="1" applyAlignment="1">
      <alignment horizontal="center"/>
    </xf>
    <xf numFmtId="0" fontId="52" fillId="8" borderId="13" xfId="0" applyFont="1" applyFill="1" applyBorder="1" applyAlignment="1">
      <alignment horizontal="center" vertical="center" wrapText="1"/>
    </xf>
    <xf numFmtId="0" fontId="52" fillId="9" borderId="13" xfId="0" applyFont="1" applyFill="1" applyBorder="1" applyAlignment="1">
      <alignment horizontal="center" vertical="center" wrapText="1"/>
    </xf>
    <xf numFmtId="0" fontId="52" fillId="10" borderId="13" xfId="0" applyFont="1" applyFill="1" applyBorder="1" applyAlignment="1">
      <alignment horizontal="center" vertical="center" wrapText="1"/>
    </xf>
    <xf numFmtId="0" fontId="52" fillId="13" borderId="13" xfId="0" applyFont="1" applyFill="1" applyBorder="1" applyAlignment="1">
      <alignment horizontal="center" vertical="center" wrapText="1"/>
    </xf>
    <xf numFmtId="0" fontId="52" fillId="11" borderId="13" xfId="0" applyFont="1" applyFill="1" applyBorder="1" applyAlignment="1">
      <alignment horizontal="center" vertical="center" wrapText="1"/>
    </xf>
    <xf numFmtId="0" fontId="52" fillId="14" borderId="13" xfId="0" applyFont="1" applyFill="1" applyBorder="1" applyAlignment="1">
      <alignment horizontal="center" vertical="center" wrapText="1"/>
    </xf>
    <xf numFmtId="0" fontId="40" fillId="2" borderId="0" xfId="0" applyFont="1" applyFill="1" applyBorder="1" applyAlignment="1">
      <alignment horizontal="center" vertical="center" wrapText="1"/>
    </xf>
    <xf numFmtId="0" fontId="48" fillId="16" borderId="1" xfId="0" applyFont="1" applyFill="1" applyBorder="1" applyAlignment="1">
      <alignment vertical="center" wrapText="1"/>
    </xf>
    <xf numFmtId="0" fontId="42" fillId="16" borderId="8" xfId="0" applyFont="1" applyFill="1" applyBorder="1" applyAlignment="1">
      <alignment vertical="center" wrapText="1"/>
    </xf>
    <xf numFmtId="0" fontId="42" fillId="16" borderId="2" xfId="0" applyFont="1" applyFill="1" applyBorder="1" applyAlignment="1">
      <alignment horizontal="left" vertical="center" wrapText="1" indent="2"/>
    </xf>
    <xf numFmtId="0" fontId="3" fillId="0" borderId="0" xfId="0" applyFont="1" applyAlignment="1">
      <alignment vertical="center"/>
    </xf>
    <xf numFmtId="0" fontId="5" fillId="0" borderId="0" xfId="0" applyFont="1" applyAlignment="1">
      <alignment vertical="center"/>
    </xf>
    <xf numFmtId="0" fontId="55" fillId="0" borderId="0" xfId="0" applyFont="1" applyAlignment="1">
      <alignment horizontal="justify" vertical="center"/>
    </xf>
    <xf numFmtId="0" fontId="15" fillId="0" borderId="0" xfId="2" applyAlignment="1">
      <alignment horizontal="justify" vertical="center"/>
    </xf>
    <xf numFmtId="0" fontId="7" fillId="0" borderId="0" xfId="0" applyFont="1" applyAlignment="1">
      <alignment horizontal="justify" vertical="center"/>
    </xf>
    <xf numFmtId="0" fontId="0" fillId="0" borderId="0" xfId="0" applyAlignment="1">
      <alignment horizontal="center"/>
    </xf>
    <xf numFmtId="0" fontId="0" fillId="0" borderId="0" xfId="0" applyAlignment="1"/>
    <xf numFmtId="0" fontId="7" fillId="0" borderId="13" xfId="0" applyFont="1" applyBorder="1" applyAlignment="1">
      <alignment vertical="center" wrapText="1"/>
    </xf>
    <xf numFmtId="0" fontId="53" fillId="0" borderId="13" xfId="0" applyFont="1" applyBorder="1" applyAlignment="1">
      <alignment horizontal="center" vertical="center" wrapText="1"/>
    </xf>
    <xf numFmtId="0" fontId="54" fillId="0" borderId="13" xfId="0" applyFont="1" applyBorder="1" applyAlignment="1">
      <alignment vertical="center" wrapText="1"/>
    </xf>
    <xf numFmtId="0" fontId="11" fillId="0" borderId="13" xfId="0" applyFont="1" applyBorder="1" applyAlignment="1">
      <alignment vertical="center" wrapText="1"/>
    </xf>
    <xf numFmtId="0" fontId="53" fillId="0" borderId="13" xfId="0" applyFont="1" applyBorder="1" applyAlignment="1">
      <alignment vertical="center" wrapText="1"/>
    </xf>
    <xf numFmtId="0" fontId="11" fillId="7" borderId="13" xfId="0" applyFont="1" applyFill="1" applyBorder="1" applyAlignment="1">
      <alignment vertical="center" wrapText="1"/>
    </xf>
    <xf numFmtId="9" fontId="18" fillId="6" borderId="13" xfId="0" applyNumberFormat="1" applyFont="1" applyFill="1" applyBorder="1" applyAlignment="1">
      <alignment horizontal="center" vertical="center" wrapText="1"/>
    </xf>
    <xf numFmtId="0" fontId="5" fillId="0" borderId="14" xfId="0" applyFont="1" applyBorder="1" applyAlignment="1">
      <alignment vertical="center" wrapText="1"/>
    </xf>
    <xf numFmtId="0" fontId="4" fillId="0" borderId="41" xfId="0" applyFont="1" applyBorder="1" applyAlignment="1">
      <alignment vertical="center" wrapText="1"/>
    </xf>
    <xf numFmtId="0" fontId="4" fillId="0" borderId="42" xfId="0" applyFont="1" applyBorder="1" applyAlignment="1">
      <alignment vertical="center" wrapText="1"/>
    </xf>
    <xf numFmtId="0" fontId="17" fillId="0" borderId="9" xfId="0" applyFont="1" applyFill="1" applyBorder="1" applyAlignment="1">
      <alignment vertical="center" wrapText="1"/>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Border="1" applyAlignment="1">
      <alignment horizontal="center" vertical="center" wrapText="1"/>
    </xf>
    <xf numFmtId="0" fontId="0" fillId="0" borderId="0" xfId="0" applyAlignment="1">
      <alignment horizontal="center" vertical="center"/>
    </xf>
    <xf numFmtId="0" fontId="0" fillId="0" borderId="0" xfId="0" applyFill="1"/>
    <xf numFmtId="0" fontId="4" fillId="7" borderId="13" xfId="0" applyFont="1" applyFill="1" applyBorder="1" applyAlignment="1">
      <alignment vertical="center" wrapText="1"/>
    </xf>
    <xf numFmtId="0" fontId="10" fillId="7" borderId="13" xfId="0" applyFont="1" applyFill="1" applyBorder="1" applyAlignment="1">
      <alignment horizontal="center" vertical="center" wrapText="1"/>
    </xf>
    <xf numFmtId="0" fontId="22" fillId="7" borderId="13" xfId="0" applyFont="1" applyFill="1" applyBorder="1" applyAlignment="1">
      <alignment horizontal="center" vertical="center" wrapText="1"/>
    </xf>
    <xf numFmtId="0" fontId="10" fillId="7" borderId="13" xfId="0" applyFont="1" applyFill="1" applyBorder="1" applyAlignment="1">
      <alignment vertical="center" wrapText="1"/>
    </xf>
    <xf numFmtId="0" fontId="3" fillId="0" borderId="13" xfId="0" applyFont="1" applyBorder="1" applyAlignment="1">
      <alignment horizontal="left" vertical="center" wrapText="1" indent="1"/>
    </xf>
    <xf numFmtId="0" fontId="3" fillId="4" borderId="13" xfId="0" applyFont="1" applyFill="1" applyBorder="1" applyAlignment="1">
      <alignment horizontal="center" vertical="center" wrapText="1"/>
    </xf>
    <xf numFmtId="0" fontId="21" fillId="0" borderId="13" xfId="0" applyFont="1" applyBorder="1" applyAlignment="1">
      <alignment horizontal="center" vertical="center" wrapText="1"/>
    </xf>
    <xf numFmtId="0" fontId="4" fillId="0" borderId="13" xfId="0" applyFont="1" applyBorder="1" applyAlignment="1">
      <alignment vertical="center" wrapText="1"/>
    </xf>
    <xf numFmtId="9" fontId="14" fillId="6" borderId="13" xfId="1" applyFont="1" applyFill="1" applyBorder="1" applyAlignment="1">
      <alignment horizontal="center" vertical="center" wrapText="1"/>
    </xf>
    <xf numFmtId="0" fontId="22" fillId="0" borderId="13" xfId="0" applyFont="1" applyBorder="1" applyAlignment="1">
      <alignment horizontal="center" vertical="center" wrapText="1"/>
    </xf>
    <xf numFmtId="0" fontId="12" fillId="0" borderId="13" xfId="0" applyFont="1" applyFill="1" applyBorder="1" applyAlignment="1">
      <alignment vertical="center" wrapText="1"/>
    </xf>
    <xf numFmtId="0" fontId="3" fillId="0" borderId="14" xfId="0" applyFont="1" applyBorder="1" applyAlignment="1">
      <alignment horizontal="left" vertical="center" wrapText="1" indent="1"/>
    </xf>
    <xf numFmtId="0" fontId="22" fillId="0" borderId="13" xfId="3" applyNumberFormat="1" applyFont="1" applyBorder="1" applyAlignment="1">
      <alignment horizontal="center" vertical="center" wrapText="1"/>
    </xf>
    <xf numFmtId="0" fontId="18" fillId="6" borderId="14" xfId="0" applyFont="1" applyFill="1" applyBorder="1" applyAlignment="1">
      <alignment horizontal="left" vertical="center"/>
    </xf>
    <xf numFmtId="0" fontId="14" fillId="6" borderId="13" xfId="0" applyFont="1" applyFill="1" applyBorder="1" applyAlignment="1">
      <alignment horizontal="center" vertical="center" wrapText="1"/>
    </xf>
    <xf numFmtId="0" fontId="4" fillId="0" borderId="41" xfId="0" applyFont="1" applyBorder="1" applyAlignment="1">
      <alignment horizontal="left" vertical="center"/>
    </xf>
    <xf numFmtId="0" fontId="20" fillId="0" borderId="0" xfId="0" applyFont="1" applyBorder="1" applyAlignment="1">
      <alignment vertical="center"/>
    </xf>
    <xf numFmtId="0" fontId="58" fillId="0" borderId="41" xfId="0" applyFont="1" applyBorder="1" applyAlignment="1">
      <alignment horizontal="justify" vertical="center" wrapText="1"/>
    </xf>
    <xf numFmtId="0" fontId="22" fillId="0" borderId="33" xfId="3" applyNumberFormat="1" applyFont="1" applyBorder="1" applyAlignment="1">
      <alignment horizontal="center" vertical="center" wrapText="1"/>
    </xf>
    <xf numFmtId="0" fontId="3" fillId="3" borderId="14" xfId="0" applyFont="1" applyFill="1" applyBorder="1" applyAlignment="1">
      <alignment horizontal="center" vertical="center" wrapText="1"/>
    </xf>
    <xf numFmtId="0" fontId="14" fillId="6" borderId="41" xfId="0" applyFont="1" applyFill="1" applyBorder="1" applyAlignment="1">
      <alignment horizontal="center" vertical="center" wrapText="1"/>
    </xf>
    <xf numFmtId="0" fontId="4" fillId="0" borderId="14" xfId="0" applyFont="1" applyBorder="1" applyAlignment="1">
      <alignment vertical="center" wrapText="1"/>
    </xf>
    <xf numFmtId="9" fontId="14" fillId="6" borderId="14" xfId="1" applyFont="1" applyFill="1" applyBorder="1" applyAlignment="1">
      <alignment horizontal="center" vertical="center" wrapText="1"/>
    </xf>
    <xf numFmtId="0" fontId="22" fillId="0" borderId="14" xfId="0" applyFont="1" applyBorder="1" applyAlignment="1">
      <alignment horizontal="center" vertical="center" wrapText="1"/>
    </xf>
    <xf numFmtId="0" fontId="14" fillId="6" borderId="14" xfId="0" applyFont="1" applyFill="1" applyBorder="1" applyAlignment="1">
      <alignment horizontal="center" vertical="center" wrapText="1"/>
    </xf>
    <xf numFmtId="0" fontId="3" fillId="0" borderId="41" xfId="0" applyFont="1" applyBorder="1" applyAlignment="1">
      <alignment horizontal="left" vertical="center" wrapText="1" indent="1"/>
    </xf>
    <xf numFmtId="0" fontId="3" fillId="4" borderId="41" xfId="0" applyFont="1" applyFill="1" applyBorder="1" applyAlignment="1">
      <alignment horizontal="center" vertical="center" wrapText="1"/>
    </xf>
    <xf numFmtId="0" fontId="21" fillId="0" borderId="41" xfId="0" applyFont="1" applyBorder="1" applyAlignment="1">
      <alignment horizontal="center" vertical="center" wrapText="1"/>
    </xf>
    <xf numFmtId="0" fontId="3" fillId="3" borderId="41" xfId="0" applyFont="1" applyFill="1" applyBorder="1" applyAlignment="1">
      <alignment horizontal="center" vertical="center" wrapText="1"/>
    </xf>
    <xf numFmtId="0" fontId="21" fillId="0" borderId="33" xfId="0" applyFont="1" applyBorder="1" applyAlignment="1">
      <alignment horizontal="center" vertical="center" wrapText="1"/>
    </xf>
    <xf numFmtId="0" fontId="22" fillId="0" borderId="33" xfId="0" applyFont="1" applyBorder="1" applyAlignment="1">
      <alignment horizontal="center" vertical="center" wrapText="1"/>
    </xf>
    <xf numFmtId="9" fontId="3" fillId="3" borderId="14" xfId="0" applyNumberFormat="1" applyFont="1" applyFill="1" applyBorder="1" applyAlignment="1">
      <alignment horizontal="center" vertical="center" wrapText="1"/>
    </xf>
    <xf numFmtId="9" fontId="3" fillId="3" borderId="42" xfId="0" applyNumberFormat="1" applyFont="1" applyFill="1" applyBorder="1" applyAlignment="1">
      <alignment horizontal="center" vertical="center" wrapText="1"/>
    </xf>
    <xf numFmtId="0" fontId="3" fillId="3" borderId="42" xfId="0" applyFont="1" applyFill="1" applyBorder="1" applyAlignment="1">
      <alignment horizontal="center" vertical="center" wrapText="1"/>
    </xf>
    <xf numFmtId="0" fontId="22" fillId="0" borderId="35" xfId="0" applyFont="1" applyBorder="1" applyAlignment="1">
      <alignment horizontal="center" vertical="center" wrapText="1"/>
    </xf>
    <xf numFmtId="0" fontId="21" fillId="0" borderId="38" xfId="0" applyFont="1" applyBorder="1" applyAlignment="1">
      <alignment horizontal="center" vertical="center" wrapText="1"/>
    </xf>
    <xf numFmtId="0" fontId="22" fillId="7" borderId="14" xfId="0" applyFont="1" applyFill="1" applyBorder="1" applyAlignment="1">
      <alignment horizontal="center" vertical="center" wrapText="1"/>
    </xf>
    <xf numFmtId="0" fontId="14" fillId="6" borderId="42" xfId="0" applyFont="1" applyFill="1" applyBorder="1" applyAlignment="1">
      <alignment horizontal="center" vertical="center" wrapText="1"/>
    </xf>
    <xf numFmtId="0" fontId="59" fillId="0" borderId="42" xfId="2" applyFont="1" applyBorder="1" applyAlignment="1">
      <alignment horizontal="justify" vertical="center" wrapText="1"/>
    </xf>
    <xf numFmtId="0" fontId="59" fillId="0" borderId="41" xfId="2" applyFont="1" applyBorder="1" applyAlignment="1">
      <alignment vertical="center" wrapText="1"/>
    </xf>
    <xf numFmtId="0" fontId="57" fillId="0" borderId="13" xfId="0" applyFont="1" applyBorder="1" applyAlignment="1">
      <alignment vertical="center" wrapText="1"/>
    </xf>
    <xf numFmtId="0" fontId="57" fillId="0" borderId="41" xfId="0" applyFont="1" applyBorder="1" applyAlignment="1">
      <alignment horizontal="left" vertical="top" wrapText="1"/>
    </xf>
    <xf numFmtId="0" fontId="22" fillId="0" borderId="35" xfId="3" applyNumberFormat="1" applyFont="1" applyBorder="1" applyAlignment="1">
      <alignment horizontal="center" vertical="center" wrapText="1"/>
    </xf>
    <xf numFmtId="0" fontId="57" fillId="0" borderId="41" xfId="0" applyFont="1" applyFill="1" applyBorder="1" applyAlignment="1">
      <alignment horizontal="justify" vertical="center" wrapText="1"/>
    </xf>
    <xf numFmtId="0" fontId="4" fillId="0" borderId="42" xfId="0" applyFont="1" applyBorder="1" applyAlignment="1">
      <alignment horizontal="left" vertical="center"/>
    </xf>
    <xf numFmtId="0" fontId="3" fillId="0" borderId="42" xfId="0" applyFont="1" applyBorder="1" applyAlignment="1">
      <alignment horizontal="left" vertical="center" wrapText="1" indent="1"/>
    </xf>
    <xf numFmtId="0" fontId="57" fillId="0" borderId="41" xfId="0" applyFont="1" applyFill="1" applyBorder="1" applyAlignment="1">
      <alignment vertical="center" wrapText="1"/>
    </xf>
    <xf numFmtId="0" fontId="59" fillId="0" borderId="41" xfId="2" applyFont="1" applyFill="1" applyBorder="1" applyAlignment="1">
      <alignment vertical="center" wrapText="1"/>
    </xf>
    <xf numFmtId="0" fontId="59" fillId="0" borderId="41" xfId="2" applyFont="1" applyFill="1" applyBorder="1" applyAlignment="1">
      <alignment horizontal="justify" vertical="center" wrapText="1"/>
    </xf>
    <xf numFmtId="9" fontId="60" fillId="18" borderId="26" xfId="0" applyNumberFormat="1" applyFont="1" applyFill="1" applyBorder="1"/>
    <xf numFmtId="9" fontId="61" fillId="18" borderId="28" xfId="0" applyNumberFormat="1" applyFont="1" applyFill="1" applyBorder="1"/>
    <xf numFmtId="9" fontId="61" fillId="18" borderId="31" xfId="0" applyNumberFormat="1" applyFont="1" applyFill="1" applyBorder="1"/>
    <xf numFmtId="9" fontId="60" fillId="18" borderId="26" xfId="1" applyFont="1" applyFill="1" applyBorder="1"/>
    <xf numFmtId="0" fontId="2" fillId="9" borderId="13" xfId="0" applyFont="1" applyFill="1" applyBorder="1" applyAlignment="1">
      <alignment horizontal="center" vertical="center"/>
    </xf>
    <xf numFmtId="0" fontId="35" fillId="12" borderId="13" xfId="0" applyFont="1" applyFill="1" applyBorder="1" applyAlignment="1">
      <alignment horizontal="center" vertical="center"/>
    </xf>
    <xf numFmtId="0" fontId="18" fillId="6" borderId="14" xfId="0" applyFont="1" applyFill="1" applyBorder="1" applyAlignment="1">
      <alignment horizontal="center" vertical="center"/>
    </xf>
    <xf numFmtId="0" fontId="49" fillId="16" borderId="7" xfId="0" applyFont="1" applyFill="1" applyBorder="1" applyAlignment="1">
      <alignment horizontal="left" vertical="center" wrapText="1" indent="2"/>
    </xf>
    <xf numFmtId="0" fontId="7" fillId="0" borderId="13" xfId="0" applyFont="1" applyBorder="1" applyAlignment="1">
      <alignment vertical="center" wrapText="1"/>
    </xf>
    <xf numFmtId="0" fontId="3" fillId="4" borderId="41" xfId="0" applyFont="1" applyFill="1" applyBorder="1" applyAlignment="1">
      <alignment horizontal="center" vertical="center" wrapText="1"/>
    </xf>
    <xf numFmtId="0" fontId="0" fillId="0" borderId="30" xfId="0" applyFont="1" applyBorder="1" applyAlignment="1">
      <alignment wrapText="1"/>
    </xf>
    <xf numFmtId="0" fontId="49" fillId="16" borderId="8" xfId="0" applyFont="1" applyFill="1" applyBorder="1" applyAlignment="1">
      <alignment horizontal="left" vertical="center" wrapText="1" indent="1"/>
    </xf>
    <xf numFmtId="0" fontId="49" fillId="16" borderId="8" xfId="0" applyFont="1" applyFill="1" applyBorder="1" applyAlignment="1">
      <alignment horizontal="left" vertical="center" wrapText="1" indent="2"/>
    </xf>
    <xf numFmtId="0" fontId="0" fillId="0" borderId="0" xfId="0" applyAlignment="1">
      <alignment horizontal="left" vertical="top" wrapText="1"/>
    </xf>
    <xf numFmtId="0" fontId="3" fillId="0" borderId="0" xfId="0" applyFont="1" applyAlignment="1">
      <alignment horizontal="left" vertical="top" wrapText="1"/>
    </xf>
    <xf numFmtId="0" fontId="27" fillId="4" borderId="9" xfId="0" applyFont="1" applyFill="1" applyBorder="1" applyAlignment="1">
      <alignment vertical="center" wrapText="1"/>
    </xf>
    <xf numFmtId="0" fontId="27" fillId="4" borderId="12" xfId="0" applyFont="1" applyFill="1" applyBorder="1" applyAlignment="1">
      <alignment vertical="center" wrapText="1"/>
    </xf>
    <xf numFmtId="0" fontId="27" fillId="4" borderId="3" xfId="0" applyFont="1" applyFill="1" applyBorder="1" applyAlignment="1">
      <alignment vertical="center" wrapText="1"/>
    </xf>
    <xf numFmtId="0" fontId="27" fillId="4" borderId="5" xfId="0" applyFont="1" applyFill="1" applyBorder="1" applyAlignment="1">
      <alignment vertical="center" wrapText="1"/>
    </xf>
    <xf numFmtId="0" fontId="27" fillId="4" borderId="6" xfId="0" applyFont="1" applyFill="1" applyBorder="1" applyAlignment="1">
      <alignment vertical="center" wrapText="1"/>
    </xf>
    <xf numFmtId="0" fontId="27" fillId="4" borderId="4" xfId="0" applyFont="1" applyFill="1" applyBorder="1" applyAlignment="1">
      <alignment vertical="center" wrapText="1"/>
    </xf>
    <xf numFmtId="0" fontId="5" fillId="4" borderId="11" xfId="0" applyFont="1" applyFill="1" applyBorder="1" applyAlignment="1">
      <alignment vertical="center" wrapText="1"/>
    </xf>
    <xf numFmtId="0" fontId="5" fillId="4" borderId="12" xfId="0" applyFont="1" applyFill="1" applyBorder="1" applyAlignment="1">
      <alignment vertical="center" wrapText="1"/>
    </xf>
    <xf numFmtId="0" fontId="5" fillId="4" borderId="3" xfId="0" applyFont="1" applyFill="1" applyBorder="1" applyAlignment="1">
      <alignment vertical="center" wrapText="1"/>
    </xf>
    <xf numFmtId="0" fontId="5" fillId="4" borderId="5" xfId="0" applyFont="1" applyFill="1" applyBorder="1" applyAlignment="1">
      <alignment vertical="center" wrapText="1"/>
    </xf>
    <xf numFmtId="0" fontId="5" fillId="4" borderId="6" xfId="0" applyFont="1" applyFill="1" applyBorder="1" applyAlignment="1">
      <alignment vertical="center" wrapText="1"/>
    </xf>
    <xf numFmtId="0" fontId="5" fillId="4" borderId="4" xfId="0" applyFont="1" applyFill="1" applyBorder="1" applyAlignment="1">
      <alignment vertical="center" wrapText="1"/>
    </xf>
    <xf numFmtId="0" fontId="6" fillId="5" borderId="15" xfId="0" applyFont="1" applyFill="1" applyBorder="1" applyAlignment="1">
      <alignment horizontal="justify" vertical="center" wrapText="1"/>
    </xf>
    <xf numFmtId="0" fontId="6" fillId="5" borderId="16" xfId="0" applyFont="1" applyFill="1" applyBorder="1" applyAlignment="1">
      <alignment horizontal="justify" vertical="center" wrapText="1"/>
    </xf>
    <xf numFmtId="0" fontId="6" fillId="5" borderId="17" xfId="0" applyFont="1" applyFill="1" applyBorder="1" applyAlignment="1">
      <alignment horizontal="justify" vertical="center" wrapText="1"/>
    </xf>
    <xf numFmtId="0" fontId="23" fillId="4" borderId="19" xfId="0" applyFont="1" applyFill="1" applyBorder="1" applyAlignment="1">
      <alignment horizontal="left" vertical="center" wrapText="1"/>
    </xf>
    <xf numFmtId="0" fontId="23" fillId="4" borderId="22" xfId="0" applyFont="1" applyFill="1" applyBorder="1" applyAlignment="1">
      <alignment horizontal="left" vertical="center" wrapText="1"/>
    </xf>
    <xf numFmtId="0" fontId="6" fillId="5" borderId="15" xfId="0" applyFont="1" applyFill="1" applyBorder="1" applyAlignment="1">
      <alignment vertical="center" wrapText="1"/>
    </xf>
    <xf numFmtId="0" fontId="6" fillId="5" borderId="16" xfId="0" applyFont="1" applyFill="1" applyBorder="1" applyAlignment="1">
      <alignment vertical="center" wrapText="1"/>
    </xf>
    <xf numFmtId="0" fontId="6" fillId="5" borderId="17" xfId="0" applyFont="1" applyFill="1" applyBorder="1" applyAlignment="1">
      <alignment vertical="center" wrapText="1"/>
    </xf>
    <xf numFmtId="0" fontId="3" fillId="4" borderId="19" xfId="0" applyFont="1" applyFill="1" applyBorder="1" applyAlignment="1">
      <alignment vertical="center" wrapText="1"/>
    </xf>
    <xf numFmtId="0" fontId="3" fillId="4" borderId="22" xfId="0" applyFont="1" applyFill="1" applyBorder="1" applyAlignment="1">
      <alignment vertical="center" wrapText="1"/>
    </xf>
    <xf numFmtId="0" fontId="25" fillId="0" borderId="0" xfId="0" applyFont="1" applyAlignment="1">
      <alignment horizontal="left" vertical="top" wrapText="1"/>
    </xf>
    <xf numFmtId="0" fontId="43" fillId="2" borderId="0" xfId="0" applyFont="1" applyFill="1" applyBorder="1" applyAlignment="1">
      <alignment horizontal="center" vertical="center" wrapText="1"/>
    </xf>
    <xf numFmtId="0" fontId="44" fillId="15" borderId="11" xfId="0" applyFont="1" applyFill="1" applyBorder="1" applyAlignment="1">
      <alignment vertical="center" wrapText="1"/>
    </xf>
    <xf numFmtId="0" fontId="44" fillId="15" borderId="9" xfId="0" applyFont="1" applyFill="1" applyBorder="1" applyAlignment="1">
      <alignment vertical="center" wrapText="1"/>
    </xf>
    <xf numFmtId="0" fontId="44" fillId="15" borderId="5" xfId="0" applyFont="1" applyFill="1" applyBorder="1" applyAlignment="1">
      <alignment vertical="center" wrapText="1"/>
    </xf>
    <xf numFmtId="0" fontId="45" fillId="15" borderId="11" xfId="0" applyFont="1" applyFill="1" applyBorder="1" applyAlignment="1">
      <alignment vertical="center" wrapText="1"/>
    </xf>
    <xf numFmtId="0" fontId="45" fillId="15" borderId="12" xfId="0" applyFont="1" applyFill="1" applyBorder="1" applyAlignment="1">
      <alignment vertical="center" wrapText="1"/>
    </xf>
    <xf numFmtId="0" fontId="45" fillId="15" borderId="3" xfId="0" applyFont="1" applyFill="1" applyBorder="1" applyAlignment="1">
      <alignment vertical="center" wrapText="1"/>
    </xf>
    <xf numFmtId="0" fontId="44" fillId="15" borderId="0" xfId="0" applyFont="1" applyFill="1" applyBorder="1" applyAlignment="1">
      <alignment vertical="center" wrapText="1"/>
    </xf>
    <xf numFmtId="0" fontId="44" fillId="15" borderId="7" xfId="0" applyFont="1" applyFill="1" applyBorder="1" applyAlignment="1">
      <alignment vertical="center" wrapText="1"/>
    </xf>
    <xf numFmtId="0" fontId="46" fillId="15" borderId="9" xfId="0" applyFont="1" applyFill="1" applyBorder="1" applyAlignment="1">
      <alignment horizontal="left" vertical="center" wrapText="1" indent="1"/>
    </xf>
    <xf numFmtId="0" fontId="46" fillId="15" borderId="0" xfId="0" applyFont="1" applyFill="1" applyBorder="1" applyAlignment="1">
      <alignment horizontal="left" vertical="center" wrapText="1" indent="1"/>
    </xf>
    <xf numFmtId="0" fontId="46" fillId="15" borderId="7" xfId="0" applyFont="1" applyFill="1" applyBorder="1" applyAlignment="1">
      <alignment horizontal="left" vertical="center" wrapText="1" indent="1"/>
    </xf>
    <xf numFmtId="0" fontId="43" fillId="16" borderId="11" xfId="0" applyFont="1" applyFill="1" applyBorder="1" applyAlignment="1">
      <alignment vertical="center" wrapText="1"/>
    </xf>
    <xf numFmtId="0" fontId="43" fillId="16" borderId="9" xfId="0" applyFont="1" applyFill="1" applyBorder="1" applyAlignment="1">
      <alignment vertical="center" wrapText="1"/>
    </xf>
    <xf numFmtId="0" fontId="43" fillId="16" borderId="5" xfId="0" applyFont="1" applyFill="1" applyBorder="1" applyAlignment="1">
      <alignment vertical="center" wrapText="1"/>
    </xf>
    <xf numFmtId="0" fontId="48" fillId="16" borderId="12" xfId="0" applyFont="1" applyFill="1" applyBorder="1" applyAlignment="1">
      <alignment vertical="center" wrapText="1"/>
    </xf>
    <xf numFmtId="0" fontId="43" fillId="16" borderId="0" xfId="0" applyFont="1" applyFill="1" applyBorder="1" applyAlignment="1">
      <alignment vertical="center" wrapText="1"/>
    </xf>
    <xf numFmtId="0" fontId="41" fillId="16" borderId="0" xfId="0" applyFont="1" applyFill="1" applyBorder="1" applyAlignment="1">
      <alignment vertical="center" wrapText="1"/>
    </xf>
    <xf numFmtId="0" fontId="49" fillId="16" borderId="0" xfId="0" applyFont="1" applyFill="1" applyBorder="1" applyAlignment="1">
      <alignment horizontal="left" vertical="center" wrapText="1" indent="2"/>
    </xf>
    <xf numFmtId="0" fontId="49" fillId="16" borderId="6" xfId="0" applyFont="1" applyFill="1" applyBorder="1" applyAlignment="1">
      <alignment horizontal="left" vertical="center" wrapText="1" indent="2"/>
    </xf>
    <xf numFmtId="0" fontId="50" fillId="15" borderId="0" xfId="0" applyFont="1" applyFill="1" applyBorder="1" applyAlignment="1">
      <alignment vertical="top" wrapText="1"/>
    </xf>
    <xf numFmtId="0" fontId="50" fillId="15" borderId="7" xfId="0" applyFont="1" applyFill="1" applyBorder="1" applyAlignment="1">
      <alignment vertical="top" wrapText="1"/>
    </xf>
    <xf numFmtId="0" fontId="48" fillId="17" borderId="12" xfId="0" applyFont="1" applyFill="1" applyBorder="1" applyAlignment="1">
      <alignment vertical="center" wrapText="1"/>
    </xf>
    <xf numFmtId="0" fontId="43" fillId="17" borderId="0" xfId="0" applyFont="1" applyFill="1" applyBorder="1" applyAlignment="1">
      <alignment vertical="center" wrapText="1"/>
    </xf>
    <xf numFmtId="0" fontId="42" fillId="17" borderId="0" xfId="0" applyFont="1" applyFill="1" applyBorder="1" applyAlignment="1">
      <alignment vertical="center" wrapText="1"/>
    </xf>
    <xf numFmtId="0" fontId="46" fillId="15" borderId="5" xfId="0" applyFont="1" applyFill="1" applyBorder="1" applyAlignment="1">
      <alignment horizontal="left" vertical="center" wrapText="1" indent="1"/>
    </xf>
    <xf numFmtId="0" fontId="46" fillId="15" borderId="6" xfId="0" applyFont="1" applyFill="1" applyBorder="1" applyAlignment="1">
      <alignment horizontal="left" vertical="center" wrapText="1" indent="1"/>
    </xf>
    <xf numFmtId="0" fontId="46" fillId="15" borderId="4" xfId="0" applyFont="1" applyFill="1" applyBorder="1" applyAlignment="1">
      <alignment horizontal="left" vertical="center" wrapText="1" indent="1"/>
    </xf>
    <xf numFmtId="0" fontId="48" fillId="16" borderId="11" xfId="0" applyFont="1" applyFill="1" applyBorder="1" applyAlignment="1">
      <alignment vertical="center" wrapText="1"/>
    </xf>
    <xf numFmtId="0" fontId="48" fillId="16" borderId="3" xfId="0" applyFont="1" applyFill="1" applyBorder="1" applyAlignment="1">
      <alignment vertical="center" wrapText="1"/>
    </xf>
    <xf numFmtId="0" fontId="43" fillId="16" borderId="7" xfId="0" applyFont="1" applyFill="1" applyBorder="1" applyAlignment="1">
      <alignment vertical="center" wrapText="1"/>
    </xf>
    <xf numFmtId="0" fontId="42" fillId="16" borderId="9" xfId="0" applyFont="1" applyFill="1" applyBorder="1" applyAlignment="1">
      <alignment vertical="center" wrapText="1"/>
    </xf>
    <xf numFmtId="0" fontId="42" fillId="16" borderId="7" xfId="0" applyFont="1" applyFill="1" applyBorder="1" applyAlignment="1">
      <alignment vertical="center" wrapText="1"/>
    </xf>
    <xf numFmtId="0" fontId="50" fillId="16" borderId="9" xfId="0" applyFont="1" applyFill="1" applyBorder="1" applyAlignment="1">
      <alignment vertical="top" wrapText="1"/>
    </xf>
    <xf numFmtId="0" fontId="50" fillId="16" borderId="7" xfId="0" applyFont="1" applyFill="1" applyBorder="1" applyAlignment="1">
      <alignment vertical="top" wrapText="1"/>
    </xf>
    <xf numFmtId="0" fontId="50" fillId="15" borderId="6" xfId="0" applyFont="1" applyFill="1" applyBorder="1" applyAlignment="1">
      <alignment vertical="top" wrapText="1"/>
    </xf>
    <xf numFmtId="0" fontId="50" fillId="15" borderId="4" xfId="0" applyFont="1" applyFill="1" applyBorder="1" applyAlignment="1">
      <alignment vertical="top" wrapText="1"/>
    </xf>
    <xf numFmtId="0" fontId="49" fillId="16" borderId="9" xfId="0" applyFont="1" applyFill="1" applyBorder="1" applyAlignment="1">
      <alignment horizontal="left" vertical="center" wrapText="1" indent="2"/>
    </xf>
    <xf numFmtId="0" fontId="49" fillId="16" borderId="7" xfId="0" applyFont="1" applyFill="1" applyBorder="1" applyAlignment="1">
      <alignment horizontal="left" vertical="center" wrapText="1" indent="2"/>
    </xf>
    <xf numFmtId="0" fontId="62" fillId="16" borderId="9" xfId="0" applyFont="1" applyFill="1" applyBorder="1" applyAlignment="1">
      <alignment horizontal="left" vertical="center" wrapText="1" indent="2"/>
    </xf>
    <xf numFmtId="0" fontId="42" fillId="16" borderId="7" xfId="0" applyFont="1" applyFill="1" applyBorder="1" applyAlignment="1">
      <alignment horizontal="left" vertical="center" wrapText="1" indent="2"/>
    </xf>
    <xf numFmtId="0" fontId="49" fillId="17" borderId="0" xfId="0" applyFont="1" applyFill="1" applyBorder="1" applyAlignment="1">
      <alignment horizontal="left" vertical="center" wrapText="1" indent="2"/>
    </xf>
    <xf numFmtId="0" fontId="50" fillId="16" borderId="5" xfId="0" applyFont="1" applyFill="1" applyBorder="1" applyAlignment="1">
      <alignment vertical="top" wrapText="1"/>
    </xf>
    <xf numFmtId="0" fontId="50" fillId="16" borderId="4" xfId="0" applyFont="1" applyFill="1" applyBorder="1" applyAlignment="1">
      <alignment vertical="top" wrapText="1"/>
    </xf>
    <xf numFmtId="0" fontId="43" fillId="17" borderId="11" xfId="0" applyFont="1" applyFill="1" applyBorder="1" applyAlignment="1">
      <alignment vertical="center" wrapText="1"/>
    </xf>
    <xf numFmtId="0" fontId="43" fillId="17" borderId="9" xfId="0" applyFont="1" applyFill="1" applyBorder="1" applyAlignment="1">
      <alignment vertical="center" wrapText="1"/>
    </xf>
    <xf numFmtId="0" fontId="43" fillId="17" borderId="5" xfId="0" applyFont="1" applyFill="1" applyBorder="1" applyAlignment="1">
      <alignment vertical="center" wrapText="1"/>
    </xf>
    <xf numFmtId="0" fontId="48" fillId="17" borderId="11" xfId="0" applyFont="1" applyFill="1" applyBorder="1" applyAlignment="1">
      <alignment vertical="center" wrapText="1"/>
    </xf>
    <xf numFmtId="0" fontId="48" fillId="17" borderId="3" xfId="0" applyFont="1" applyFill="1" applyBorder="1" applyAlignment="1">
      <alignment vertical="center" wrapText="1"/>
    </xf>
    <xf numFmtId="0" fontId="43" fillId="17" borderId="7" xfId="0" applyFont="1" applyFill="1" applyBorder="1" applyAlignment="1">
      <alignment vertical="center" wrapText="1"/>
    </xf>
    <xf numFmtId="0" fontId="42" fillId="17" borderId="9" xfId="0" applyFont="1" applyFill="1" applyBorder="1" applyAlignment="1">
      <alignment vertical="center" wrapText="1"/>
    </xf>
    <xf numFmtId="0" fontId="42" fillId="17" borderId="7" xfId="0" applyFont="1" applyFill="1" applyBorder="1" applyAlignment="1">
      <alignment vertical="center" wrapText="1"/>
    </xf>
    <xf numFmtId="0" fontId="49" fillId="17" borderId="9" xfId="0" applyFont="1" applyFill="1" applyBorder="1" applyAlignment="1">
      <alignment horizontal="left" vertical="center" wrapText="1" indent="2"/>
    </xf>
    <xf numFmtId="0" fontId="49" fillId="17" borderId="7" xfId="0" applyFont="1" applyFill="1" applyBorder="1" applyAlignment="1">
      <alignment horizontal="left" vertical="center" wrapText="1" indent="2"/>
    </xf>
    <xf numFmtId="0" fontId="50" fillId="17" borderId="9" xfId="0" applyFont="1" applyFill="1" applyBorder="1" applyAlignment="1">
      <alignment vertical="top" wrapText="1"/>
    </xf>
    <xf numFmtId="0" fontId="50" fillId="17" borderId="7" xfId="0" applyFont="1" applyFill="1" applyBorder="1" applyAlignment="1">
      <alignment vertical="top" wrapText="1"/>
    </xf>
    <xf numFmtId="0" fontId="50" fillId="17" borderId="5" xfId="0" applyFont="1" applyFill="1" applyBorder="1" applyAlignment="1">
      <alignment vertical="top" wrapText="1"/>
    </xf>
    <xf numFmtId="0" fontId="50" fillId="17" borderId="4" xfId="0" applyFont="1" applyFill="1" applyBorder="1" applyAlignment="1">
      <alignment vertical="top" wrapText="1"/>
    </xf>
    <xf numFmtId="0" fontId="49" fillId="17" borderId="6" xfId="0" applyFont="1" applyFill="1" applyBorder="1" applyAlignment="1">
      <alignment horizontal="left" vertical="center" wrapText="1" indent="2"/>
    </xf>
    <xf numFmtId="0" fontId="6" fillId="5" borderId="13" xfId="0" applyFont="1" applyFill="1" applyBorder="1" applyAlignment="1">
      <alignment horizontal="justify" vertical="center" wrapText="1"/>
    </xf>
    <xf numFmtId="0" fontId="6" fillId="5" borderId="14" xfId="0" applyFont="1" applyFill="1" applyBorder="1" applyAlignment="1">
      <alignment horizontal="justify" vertical="center" wrapText="1"/>
    </xf>
    <xf numFmtId="0" fontId="3" fillId="4" borderId="34" xfId="0" applyFont="1" applyFill="1" applyBorder="1" applyAlignment="1">
      <alignment horizontal="left" vertical="center" wrapText="1"/>
    </xf>
    <xf numFmtId="0" fontId="6" fillId="5" borderId="13" xfId="0" applyFont="1" applyFill="1" applyBorder="1" applyAlignment="1">
      <alignment vertical="center" wrapText="1"/>
    </xf>
    <xf numFmtId="0" fontId="6" fillId="5" borderId="41" xfId="0" applyFont="1" applyFill="1" applyBorder="1" applyAlignment="1">
      <alignment vertical="center" wrapText="1"/>
    </xf>
    <xf numFmtId="0" fontId="9" fillId="5" borderId="13" xfId="0" applyFont="1" applyFill="1" applyBorder="1" applyAlignment="1">
      <alignment horizontal="justify" vertical="center" wrapText="1"/>
    </xf>
    <xf numFmtId="0" fontId="9" fillId="5" borderId="14" xfId="0" applyFont="1" applyFill="1" applyBorder="1" applyAlignment="1">
      <alignment horizontal="justify" vertical="center" wrapText="1"/>
    </xf>
    <xf numFmtId="0" fontId="3" fillId="4" borderId="34" xfId="0" applyFont="1" applyFill="1" applyBorder="1" applyAlignment="1">
      <alignment vertical="center" wrapText="1"/>
    </xf>
    <xf numFmtId="0" fontId="3" fillId="4" borderId="34" xfId="0" applyFont="1" applyFill="1" applyBorder="1" applyAlignment="1">
      <alignment horizontal="center" vertical="center" wrapText="1"/>
    </xf>
    <xf numFmtId="0" fontId="21" fillId="0" borderId="33" xfId="0" applyFont="1" applyBorder="1" applyAlignment="1">
      <alignment horizontal="center" vertical="center" wrapText="1"/>
    </xf>
    <xf numFmtId="0" fontId="3" fillId="3" borderId="42" xfId="0" applyFont="1" applyFill="1" applyBorder="1" applyAlignment="1">
      <alignment horizontal="center" vertical="center" wrapText="1"/>
    </xf>
    <xf numFmtId="0" fontId="3" fillId="4" borderId="37" xfId="0" applyFont="1" applyFill="1" applyBorder="1" applyAlignment="1">
      <alignment vertical="center" wrapText="1"/>
    </xf>
    <xf numFmtId="0" fontId="6" fillId="5" borderId="42" xfId="0" applyFont="1" applyFill="1" applyBorder="1" applyAlignment="1">
      <alignment vertical="center" wrapText="1"/>
    </xf>
    <xf numFmtId="0" fontId="6" fillId="5" borderId="35" xfId="0" applyFont="1" applyFill="1" applyBorder="1" applyAlignment="1">
      <alignment vertical="center" wrapText="1"/>
    </xf>
    <xf numFmtId="0" fontId="6" fillId="5" borderId="36" xfId="0" applyFont="1" applyFill="1" applyBorder="1" applyAlignment="1">
      <alignment vertical="center" wrapText="1"/>
    </xf>
    <xf numFmtId="0" fontId="6" fillId="5" borderId="0" xfId="0" applyFont="1" applyFill="1" applyBorder="1" applyAlignment="1">
      <alignment vertical="center" wrapText="1"/>
    </xf>
    <xf numFmtId="0" fontId="6" fillId="5" borderId="37" xfId="0" applyFont="1" applyFill="1" applyBorder="1" applyAlignment="1">
      <alignment vertical="center" wrapText="1"/>
    </xf>
    <xf numFmtId="0" fontId="9" fillId="5" borderId="38" xfId="0" applyFont="1" applyFill="1" applyBorder="1" applyAlignment="1">
      <alignment horizontal="justify" vertical="center" wrapText="1"/>
    </xf>
    <xf numFmtId="0" fontId="9" fillId="5" borderId="39" xfId="0" applyFont="1" applyFill="1" applyBorder="1" applyAlignment="1">
      <alignment horizontal="justify" vertical="center" wrapText="1"/>
    </xf>
    <xf numFmtId="0" fontId="9" fillId="5" borderId="0" xfId="0" applyFont="1" applyFill="1" applyBorder="1" applyAlignment="1">
      <alignment horizontal="justify" vertical="center" wrapText="1"/>
    </xf>
    <xf numFmtId="0" fontId="9" fillId="5" borderId="40" xfId="0" applyFont="1" applyFill="1" applyBorder="1" applyAlignment="1">
      <alignment horizontal="justify" vertical="center" wrapText="1"/>
    </xf>
    <xf numFmtId="0" fontId="3" fillId="4" borderId="40" xfId="0" applyFont="1" applyFill="1" applyBorder="1" applyAlignment="1">
      <alignment vertical="center" wrapText="1"/>
    </xf>
    <xf numFmtId="0" fontId="5" fillId="4" borderId="36" xfId="0" applyFont="1" applyFill="1" applyBorder="1" applyAlignment="1">
      <alignment vertical="center" wrapText="1"/>
    </xf>
    <xf numFmtId="0" fontId="5" fillId="4" borderId="37" xfId="0" applyFont="1" applyFill="1" applyBorder="1" applyAlignment="1">
      <alignment vertical="center" wrapText="1"/>
    </xf>
    <xf numFmtId="0" fontId="5" fillId="4" borderId="39" xfId="0" applyFont="1" applyFill="1" applyBorder="1" applyAlignment="1">
      <alignment vertical="center" wrapText="1"/>
    </xf>
    <xf numFmtId="0" fontId="5" fillId="4" borderId="40" xfId="0" applyFont="1" applyFill="1" applyBorder="1" applyAlignment="1">
      <alignment vertical="center" wrapText="1"/>
    </xf>
    <xf numFmtId="0" fontId="4" fillId="4" borderId="36" xfId="0" applyFont="1" applyFill="1" applyBorder="1" applyAlignment="1">
      <alignment vertical="center" wrapText="1"/>
    </xf>
    <xf numFmtId="0" fontId="4" fillId="4" borderId="37" xfId="0" applyFont="1" applyFill="1" applyBorder="1" applyAlignment="1">
      <alignment vertical="center" wrapText="1"/>
    </xf>
    <xf numFmtId="0" fontId="4" fillId="4" borderId="0" xfId="0" applyFont="1" applyFill="1" applyBorder="1" applyAlignment="1">
      <alignment vertical="center" wrapText="1"/>
    </xf>
    <xf numFmtId="0" fontId="4" fillId="4" borderId="43" xfId="0" applyFont="1" applyFill="1" applyBorder="1" applyAlignment="1">
      <alignment vertical="center" wrapText="1"/>
    </xf>
    <xf numFmtId="9" fontId="3" fillId="3" borderId="42" xfId="0" applyNumberFormat="1" applyFont="1" applyFill="1" applyBorder="1" applyAlignment="1">
      <alignment horizontal="center" vertical="center" wrapText="1"/>
    </xf>
    <xf numFmtId="0" fontId="6" fillId="5" borderId="14" xfId="0" applyFont="1" applyFill="1" applyBorder="1" applyAlignment="1">
      <alignment vertical="center" wrapText="1"/>
    </xf>
    <xf numFmtId="0" fontId="3" fillId="3" borderId="14" xfId="0" applyFont="1" applyFill="1" applyBorder="1" applyAlignment="1">
      <alignment horizontal="center" vertical="center" wrapText="1"/>
    </xf>
    <xf numFmtId="0" fontId="5" fillId="0" borderId="0" xfId="0" applyFont="1" applyAlignment="1">
      <alignment horizontal="left" vertical="top"/>
    </xf>
    <xf numFmtId="0" fontId="11" fillId="0" borderId="0" xfId="0" applyFont="1" applyBorder="1" applyAlignment="1">
      <alignment horizontal="left" vertical="top" wrapText="1"/>
    </xf>
    <xf numFmtId="0" fontId="53" fillId="0" borderId="33" xfId="0" applyFont="1" applyBorder="1" applyAlignment="1">
      <alignment horizontal="center" vertical="center" wrapText="1"/>
    </xf>
    <xf numFmtId="0" fontId="53" fillId="0" borderId="23" xfId="0" applyFont="1" applyBorder="1" applyAlignment="1">
      <alignment horizontal="center" vertical="center" wrapText="1"/>
    </xf>
    <xf numFmtId="0" fontId="53" fillId="0" borderId="34" xfId="0" applyFont="1" applyBorder="1" applyAlignment="1">
      <alignment horizontal="center" vertical="center" wrapText="1"/>
    </xf>
    <xf numFmtId="0" fontId="7" fillId="0" borderId="13" xfId="0" applyFont="1" applyBorder="1" applyAlignment="1">
      <alignment vertical="center" wrapText="1"/>
    </xf>
    <xf numFmtId="0" fontId="53" fillId="0" borderId="13" xfId="0" applyFont="1" applyBorder="1" applyAlignment="1">
      <alignment horizontal="center" vertical="center" wrapText="1"/>
    </xf>
    <xf numFmtId="0" fontId="3" fillId="4" borderId="37" xfId="0" applyFont="1" applyFill="1" applyBorder="1" applyAlignment="1">
      <alignment horizontal="left" vertical="center" wrapText="1"/>
    </xf>
    <xf numFmtId="0" fontId="3" fillId="4" borderId="41"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21" fillId="0" borderId="38" xfId="0" applyFont="1" applyBorder="1" applyAlignment="1">
      <alignment horizontal="center" vertical="center" wrapText="1"/>
    </xf>
    <xf numFmtId="0" fontId="6" fillId="5" borderId="35" xfId="0" applyFont="1" applyFill="1" applyBorder="1" applyAlignment="1">
      <alignment horizontal="justify" vertical="center" wrapText="1"/>
    </xf>
    <xf numFmtId="0" fontId="6" fillId="5" borderId="36" xfId="0" applyFont="1" applyFill="1" applyBorder="1" applyAlignment="1">
      <alignment horizontal="justify" vertical="center" wrapText="1"/>
    </xf>
    <xf numFmtId="0" fontId="6" fillId="5" borderId="37" xfId="0" applyFont="1" applyFill="1" applyBorder="1" applyAlignment="1">
      <alignment horizontal="justify" vertical="center" wrapText="1"/>
    </xf>
    <xf numFmtId="0" fontId="3" fillId="4" borderId="40" xfId="0" applyFont="1" applyFill="1" applyBorder="1" applyAlignment="1">
      <alignment horizontal="left" vertical="center" wrapText="1"/>
    </xf>
    <xf numFmtId="0" fontId="3" fillId="4" borderId="41" xfId="0" applyFont="1" applyFill="1" applyBorder="1" applyAlignment="1">
      <alignment vertical="center" wrapText="1"/>
    </xf>
    <xf numFmtId="0" fontId="3" fillId="4" borderId="13" xfId="0" applyFont="1" applyFill="1" applyBorder="1" applyAlignment="1">
      <alignment vertical="center" wrapText="1"/>
    </xf>
    <xf numFmtId="0" fontId="3" fillId="4" borderId="14" xfId="0" applyFont="1" applyFill="1" applyBorder="1" applyAlignment="1">
      <alignment vertical="center" wrapText="1"/>
    </xf>
    <xf numFmtId="0" fontId="9" fillId="5" borderId="41" xfId="0" applyFont="1" applyFill="1" applyBorder="1" applyAlignment="1">
      <alignment horizontal="justify" vertical="center" wrapText="1"/>
    </xf>
    <xf numFmtId="0" fontId="3" fillId="4" borderId="42" xfId="0" applyFont="1" applyFill="1" applyBorder="1" applyAlignment="1">
      <alignment vertical="center" wrapText="1"/>
    </xf>
    <xf numFmtId="0" fontId="21" fillId="0" borderId="13" xfId="0" applyFont="1" applyBorder="1" applyAlignment="1">
      <alignment horizontal="center" vertical="center" wrapText="1"/>
    </xf>
    <xf numFmtId="0" fontId="9" fillId="5" borderId="42" xfId="0" applyFont="1" applyFill="1" applyBorder="1" applyAlignment="1">
      <alignment horizontal="justify" vertical="center" wrapText="1"/>
    </xf>
    <xf numFmtId="0" fontId="5" fillId="0" borderId="0" xfId="0" applyFont="1" applyAlignment="1">
      <alignment horizontal="left" vertical="center" wrapText="1"/>
    </xf>
    <xf numFmtId="0" fontId="11" fillId="0" borderId="0" xfId="0" applyFont="1" applyAlignment="1">
      <alignment horizontal="left" vertical="top" wrapText="1"/>
    </xf>
  </cellXfs>
  <cellStyles count="4">
    <cellStyle name="Currency" xfId="3" builtinId="4"/>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Raminta Stuikyte" id="{76768B2A-C6B7-AC49-A13C-C4EE34F8EBB6}" userId="027f94afa7b4221d"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6" dT="2020-04-16T15:44:25.65" personId="{76768B2A-C6B7-AC49-A13C-C4EE34F8EBB6}" id="{0945C849-E367-654B-A4C5-BD06723DCE73}">
    <text>(add scoring using the range of points: 0,1 or 2)</text>
  </threadedComment>
</ThreadedComments>
</file>

<file path=xl/threadedComments/threadedComment2.xml><?xml version="1.0" encoding="utf-8"?>
<ThreadedComments xmlns="http://schemas.microsoft.com/office/spreadsheetml/2018/threadedcomments" xmlns:x="http://schemas.openxmlformats.org/spreadsheetml/2006/main">
  <threadedComment ref="A11" dT="2020-04-16T16:09:57.78" personId="{76768B2A-C6B7-AC49-A13C-C4EE34F8EBB6}" id="{1A38AD59-B8A2-9246-820E-ED16AD5428F1}">
    <text>OAT is only for people dependent on opioids, whether they inject or not. However, most countries do not have this level of sophistication in their data. Hence, it is recommended to use the population size estimate of people who inject drugs as a proxy for the OAT coverage denominator.
If needed, use the population size estimate of people who inject drugs as a proxy for the OAT coverage denominator.</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comments" Target="../comments10.x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about:blank" TargetMode="External"/><Relationship Id="rId1" Type="http://schemas.openxmlformats.org/officeDocument/2006/relationships/hyperlink" Target="about:blank"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1"/>
  <sheetViews>
    <sheetView view="pageLayout" topLeftCell="A43" zoomScale="90" zoomScaleNormal="90" zoomScalePageLayoutView="90" workbookViewId="0">
      <selection activeCell="D45" sqref="D45"/>
    </sheetView>
  </sheetViews>
  <sheetFormatPr defaultColWidth="11" defaultRowHeight="15.75"/>
  <cols>
    <col min="1" max="1" width="51.375" customWidth="1"/>
    <col min="2" max="2" width="53.875" customWidth="1"/>
    <col min="3" max="3" width="11" customWidth="1"/>
    <col min="4" max="4" width="14.125" customWidth="1"/>
    <col min="5" max="5" width="23.5" customWidth="1"/>
  </cols>
  <sheetData>
    <row r="1" spans="1:6" ht="21">
      <c r="A1" s="75" t="s">
        <v>22</v>
      </c>
    </row>
    <row r="3" spans="1:6" ht="51.95" customHeight="1">
      <c r="A3" s="203" t="s">
        <v>81</v>
      </c>
      <c r="B3" s="203"/>
      <c r="C3" s="203"/>
      <c r="D3" s="203"/>
      <c r="E3" s="203"/>
    </row>
    <row r="4" spans="1:6" ht="45.95" customHeight="1">
      <c r="A4" s="204" t="s">
        <v>82</v>
      </c>
      <c r="B4" s="204"/>
      <c r="C4" s="204"/>
      <c r="D4" s="204"/>
      <c r="E4" s="204"/>
      <c r="F4" s="14"/>
    </row>
    <row r="5" spans="1:6" ht="50.1" customHeight="1">
      <c r="A5" s="227" t="s">
        <v>83</v>
      </c>
      <c r="B5" s="227"/>
      <c r="C5" s="227"/>
      <c r="D5" s="227"/>
      <c r="E5" s="227"/>
      <c r="F5" s="14"/>
    </row>
    <row r="6" spans="1:6" ht="57.95" customHeight="1">
      <c r="A6" s="204" t="s">
        <v>84</v>
      </c>
      <c r="B6" s="204"/>
      <c r="C6" s="204"/>
      <c r="D6" s="204"/>
      <c r="E6" s="204"/>
      <c r="F6" s="13"/>
    </row>
    <row r="7" spans="1:6" ht="51" customHeight="1">
      <c r="A7" s="204" t="s">
        <v>23</v>
      </c>
      <c r="B7" s="204"/>
      <c r="C7" s="204"/>
      <c r="D7" s="204"/>
      <c r="E7" s="204"/>
      <c r="F7" s="13"/>
    </row>
    <row r="8" spans="1:6" ht="138" customHeight="1">
      <c r="A8" s="204" t="s">
        <v>85</v>
      </c>
      <c r="B8" s="204"/>
      <c r="C8" s="204"/>
      <c r="D8" s="204"/>
      <c r="E8" s="204"/>
      <c r="F8" s="13"/>
    </row>
    <row r="9" spans="1:6" ht="54" customHeight="1">
      <c r="A9" s="204" t="s">
        <v>87</v>
      </c>
      <c r="B9" s="204"/>
      <c r="C9" s="204"/>
      <c r="D9" s="204"/>
      <c r="E9" s="204"/>
      <c r="F9" s="13"/>
    </row>
    <row r="10" spans="1:6" ht="73.5" customHeight="1">
      <c r="A10" s="204" t="s">
        <v>88</v>
      </c>
      <c r="B10" s="204"/>
      <c r="C10" s="204"/>
      <c r="D10" s="204"/>
      <c r="E10" s="204"/>
      <c r="F10" s="13"/>
    </row>
    <row r="11" spans="1:6" ht="18.75">
      <c r="A11" s="30" t="s">
        <v>89</v>
      </c>
    </row>
    <row r="12" spans="1:6" ht="12" customHeight="1">
      <c r="A12" s="30"/>
    </row>
    <row r="13" spans="1:6">
      <c r="A13" t="s">
        <v>24</v>
      </c>
    </row>
    <row r="14" spans="1:6" ht="32.25" thickBot="1">
      <c r="A14" s="17" t="s">
        <v>25</v>
      </c>
      <c r="B14" s="18" t="s">
        <v>80</v>
      </c>
      <c r="C14" s="36" t="s">
        <v>26</v>
      </c>
      <c r="D14" s="19" t="s">
        <v>27</v>
      </c>
      <c r="E14" s="19" t="s">
        <v>28</v>
      </c>
    </row>
    <row r="15" spans="1:6">
      <c r="A15" s="217" t="s">
        <v>29</v>
      </c>
      <c r="B15" s="218"/>
      <c r="C15" s="218"/>
      <c r="D15" s="218"/>
      <c r="E15" s="219"/>
    </row>
    <row r="16" spans="1:6" ht="31.5">
      <c r="A16" s="20" t="s">
        <v>73</v>
      </c>
      <c r="B16" s="102">
        <v>1</v>
      </c>
      <c r="C16" s="32">
        <v>2</v>
      </c>
      <c r="D16" s="15"/>
      <c r="E16" s="220" t="s">
        <v>72</v>
      </c>
    </row>
    <row r="17" spans="1:5">
      <c r="A17" s="20" t="s">
        <v>31</v>
      </c>
      <c r="B17" s="102">
        <v>1</v>
      </c>
      <c r="C17" s="32">
        <v>2</v>
      </c>
      <c r="D17" s="15"/>
      <c r="E17" s="220"/>
    </row>
    <row r="18" spans="1:5" ht="45.75" customHeight="1" thickBot="1">
      <c r="A18" s="21" t="s">
        <v>30</v>
      </c>
      <c r="B18" s="103">
        <f>SUM(B16:B17)/(COUNT(B16:B17)*2)</f>
        <v>0.5</v>
      </c>
      <c r="C18" s="33">
        <v>4</v>
      </c>
      <c r="D18" s="104" t="str">
        <f>IF(B18&lt;35%,"с высоким риском", IF(B18&lt;66%, "средняя устойчивость", "высокая устойчивость"))</f>
        <v>средняя устойчивость</v>
      </c>
      <c r="E18" s="221"/>
    </row>
    <row r="19" spans="1:5">
      <c r="A19" s="222" t="s">
        <v>32</v>
      </c>
      <c r="B19" s="223"/>
      <c r="C19" s="223"/>
      <c r="D19" s="223"/>
      <c r="E19" s="224"/>
    </row>
    <row r="20" spans="1:5">
      <c r="A20" s="20" t="s">
        <v>31</v>
      </c>
      <c r="B20" s="102">
        <v>1</v>
      </c>
      <c r="C20" s="32">
        <v>2</v>
      </c>
      <c r="D20" s="16"/>
      <c r="E20" s="225"/>
    </row>
    <row r="21" spans="1:5">
      <c r="A21" s="20" t="s">
        <v>31</v>
      </c>
      <c r="B21" s="102">
        <v>2</v>
      </c>
      <c r="C21" s="32">
        <v>2</v>
      </c>
      <c r="D21" s="16"/>
      <c r="E21" s="225"/>
    </row>
    <row r="22" spans="1:5">
      <c r="A22" s="20" t="s">
        <v>31</v>
      </c>
      <c r="B22" s="102">
        <v>1</v>
      </c>
      <c r="C22" s="32">
        <v>2</v>
      </c>
      <c r="D22" s="16"/>
      <c r="E22" s="225"/>
    </row>
    <row r="23" spans="1:5">
      <c r="A23" s="20" t="s">
        <v>31</v>
      </c>
      <c r="B23" s="102">
        <v>1</v>
      </c>
      <c r="C23" s="32"/>
      <c r="D23" s="16"/>
      <c r="E23" s="225"/>
    </row>
    <row r="24" spans="1:5" ht="45.75" customHeight="1" thickBot="1">
      <c r="A24" s="21" t="s">
        <v>30</v>
      </c>
      <c r="B24" s="103">
        <f>SUM(B20:B23)/(COUNT(B20:B23)*2)</f>
        <v>0.625</v>
      </c>
      <c r="C24" s="35">
        <v>8</v>
      </c>
      <c r="D24" s="104" t="str">
        <f>IF(B24&lt;35%,"с высоким риском", IF(B24&lt;66%, "средняя устойчивость", "высокая устойчивость"))</f>
        <v>средняя устойчивость</v>
      </c>
      <c r="E24" s="226"/>
    </row>
    <row r="25" spans="1:5">
      <c r="A25" s="22" t="s">
        <v>10</v>
      </c>
      <c r="B25" s="23"/>
      <c r="C25" s="34"/>
      <c r="D25" s="24"/>
      <c r="E25" s="25"/>
    </row>
    <row r="26" spans="1:5" s="7" customFormat="1" ht="43.5" customHeight="1" thickBot="1">
      <c r="A26" s="21" t="s">
        <v>30</v>
      </c>
      <c r="B26" s="103">
        <f>SUM(B20:B21)/(COUNT(B20:B21)*2)</f>
        <v>0.75</v>
      </c>
      <c r="C26" s="26">
        <v>8</v>
      </c>
      <c r="D26" s="104" t="str">
        <f>IF(B26&lt;35%,"с высоким риском", IF(B26&lt;66%, "средняя устойчивость", "высокая устойчивость"))</f>
        <v>высокая устойчивость</v>
      </c>
      <c r="E26" s="27"/>
    </row>
    <row r="28" spans="1:5" ht="37.5">
      <c r="A28" s="31" t="s">
        <v>33</v>
      </c>
      <c r="B28" s="31"/>
      <c r="C28" s="29"/>
      <c r="D28" s="29"/>
      <c r="E28" s="29"/>
    </row>
    <row r="29" spans="1:5" ht="31.5">
      <c r="A29" s="28" t="s">
        <v>34</v>
      </c>
      <c r="B29" s="105">
        <f>AVERAGE(B24, B26)</f>
        <v>0.6875</v>
      </c>
      <c r="C29" s="11"/>
      <c r="D29" s="11"/>
      <c r="E29" s="11"/>
    </row>
    <row r="30" spans="1:5" ht="19.5" thickBot="1">
      <c r="A30" s="28" t="s">
        <v>35</v>
      </c>
      <c r="B30" s="106" t="str">
        <f>IF(B29&lt;25%, "Высокий уровень риска", IF(B29&lt;=35%, "Умеренно высокий уровень риска", IF(B29&lt;=49, "Умеренный уровень риска", IF(B29&lt;=69%, "Средняя устойчивость", IF(B29&lt;=85%, "Существенная устойчивость", "Высокая устойчивость")))))</f>
        <v>Умеренный уровень риска</v>
      </c>
      <c r="C30" s="12"/>
      <c r="D30" s="12"/>
      <c r="E30" s="12"/>
    </row>
    <row r="31" spans="1:5">
      <c r="A31" s="2" t="s">
        <v>36</v>
      </c>
      <c r="B31" s="205" t="s">
        <v>74</v>
      </c>
      <c r="C31" s="206"/>
      <c r="D31" s="206"/>
      <c r="E31" s="207"/>
    </row>
    <row r="32" spans="1:5" ht="39" thickBot="1">
      <c r="A32" s="1" t="s">
        <v>37</v>
      </c>
      <c r="B32" s="208"/>
      <c r="C32" s="209"/>
      <c r="D32" s="209"/>
      <c r="E32" s="210"/>
    </row>
    <row r="33" spans="1:5">
      <c r="A33" s="2" t="s">
        <v>38</v>
      </c>
      <c r="B33" s="211"/>
      <c r="C33" s="212"/>
      <c r="D33" s="212"/>
      <c r="E33" s="213"/>
    </row>
    <row r="34" spans="1:5" ht="26.25" thickBot="1">
      <c r="A34" s="1" t="s">
        <v>39</v>
      </c>
      <c r="B34" s="214"/>
      <c r="C34" s="215"/>
      <c r="D34" s="215"/>
      <c r="E34" s="216"/>
    </row>
    <row r="35" spans="1:5">
      <c r="A35" s="2" t="s">
        <v>75</v>
      </c>
      <c r="B35" s="211"/>
      <c r="C35" s="212"/>
      <c r="D35" s="212"/>
      <c r="E35" s="213"/>
    </row>
    <row r="36" spans="1:5" ht="115.5" thickBot="1">
      <c r="A36" s="1" t="s">
        <v>40</v>
      </c>
      <c r="B36" s="214"/>
      <c r="C36" s="215"/>
      <c r="D36" s="215"/>
      <c r="E36" s="216"/>
    </row>
    <row r="37" spans="1:5">
      <c r="A37" s="2" t="s">
        <v>41</v>
      </c>
      <c r="B37" s="211"/>
      <c r="C37" s="212"/>
      <c r="D37" s="212"/>
      <c r="E37" s="213"/>
    </row>
    <row r="38" spans="1:5" ht="39" thickBot="1">
      <c r="A38" s="1" t="s">
        <v>76</v>
      </c>
      <c r="B38" s="214"/>
      <c r="C38" s="215"/>
      <c r="D38" s="215"/>
      <c r="E38" s="216"/>
    </row>
    <row r="41" spans="1:5" ht="18.75">
      <c r="A41" s="30" t="s">
        <v>42</v>
      </c>
    </row>
    <row r="42" spans="1:5" ht="8.1" customHeight="1"/>
    <row r="43" spans="1:5">
      <c r="A43" s="50" t="s">
        <v>43</v>
      </c>
    </row>
    <row r="44" spans="1:5">
      <c r="A44" s="195">
        <v>0</v>
      </c>
      <c r="B44" s="39" t="s">
        <v>77</v>
      </c>
    </row>
    <row r="45" spans="1:5">
      <c r="A45" s="194">
        <v>1</v>
      </c>
      <c r="B45" s="40" t="s">
        <v>79</v>
      </c>
    </row>
    <row r="46" spans="1:5">
      <c r="A46" s="107">
        <v>2</v>
      </c>
      <c r="B46" s="41" t="s">
        <v>78</v>
      </c>
    </row>
    <row r="48" spans="1:5">
      <c r="A48" s="50" t="s">
        <v>44</v>
      </c>
    </row>
    <row r="49" spans="1:4" ht="60">
      <c r="A49" s="43" t="s">
        <v>46</v>
      </c>
      <c r="B49" s="43" t="s">
        <v>47</v>
      </c>
      <c r="C49" s="43" t="s">
        <v>48</v>
      </c>
      <c r="D49" s="43" t="s">
        <v>49</v>
      </c>
    </row>
    <row r="50" spans="1:4" ht="31.5">
      <c r="A50" s="108" t="s">
        <v>50</v>
      </c>
      <c r="B50" s="44" t="s">
        <v>69</v>
      </c>
      <c r="C50" s="45" t="s">
        <v>12</v>
      </c>
      <c r="D50" s="44" t="s">
        <v>62</v>
      </c>
    </row>
    <row r="51" spans="1:4">
      <c r="A51" s="109" t="s">
        <v>52</v>
      </c>
      <c r="B51" s="46" t="s">
        <v>70</v>
      </c>
      <c r="C51" s="47" t="s">
        <v>13</v>
      </c>
      <c r="D51" s="46" t="s">
        <v>63</v>
      </c>
    </row>
    <row r="52" spans="1:4" ht="31.5">
      <c r="A52" s="110" t="s">
        <v>68</v>
      </c>
      <c r="B52" s="48" t="s">
        <v>71</v>
      </c>
      <c r="C52" s="49" t="s">
        <v>14</v>
      </c>
      <c r="D52" s="48" t="s">
        <v>65</v>
      </c>
    </row>
    <row r="54" spans="1:4">
      <c r="A54" s="50" t="s">
        <v>45</v>
      </c>
      <c r="B54" s="37"/>
      <c r="C54" s="38"/>
      <c r="D54" s="37"/>
    </row>
    <row r="55" spans="1:4" ht="60">
      <c r="A55" s="42" t="s">
        <v>46</v>
      </c>
      <c r="B55" s="42" t="s">
        <v>47</v>
      </c>
      <c r="C55" s="42" t="s">
        <v>48</v>
      </c>
      <c r="D55" s="42" t="s">
        <v>49</v>
      </c>
    </row>
    <row r="56" spans="1:4" ht="31.5">
      <c r="A56" s="111" t="s">
        <v>50</v>
      </c>
      <c r="B56" s="51" t="s">
        <v>56</v>
      </c>
      <c r="C56" s="52" t="s">
        <v>15</v>
      </c>
      <c r="D56" s="51" t="s">
        <v>61</v>
      </c>
    </row>
    <row r="57" spans="1:4" ht="31.5">
      <c r="A57" s="108" t="s">
        <v>51</v>
      </c>
      <c r="B57" s="44" t="s">
        <v>57</v>
      </c>
      <c r="C57" s="45" t="s">
        <v>16</v>
      </c>
      <c r="D57" s="44" t="s">
        <v>62</v>
      </c>
    </row>
    <row r="58" spans="1:4">
      <c r="A58" s="109" t="s">
        <v>52</v>
      </c>
      <c r="B58" s="46" t="s">
        <v>58</v>
      </c>
      <c r="C58" s="47" t="s">
        <v>17</v>
      </c>
      <c r="D58" s="46" t="s">
        <v>63</v>
      </c>
    </row>
    <row r="59" spans="1:4">
      <c r="A59" s="112" t="s">
        <v>53</v>
      </c>
      <c r="B59" s="53" t="s">
        <v>59</v>
      </c>
      <c r="C59" s="54" t="s">
        <v>18</v>
      </c>
      <c r="D59" s="53" t="s">
        <v>64</v>
      </c>
    </row>
    <row r="60" spans="1:4" ht="30.6" customHeight="1">
      <c r="A60" s="110" t="s">
        <v>54</v>
      </c>
      <c r="B60" s="48" t="s">
        <v>67</v>
      </c>
      <c r="C60" s="49" t="s">
        <v>19</v>
      </c>
      <c r="D60" s="48" t="s">
        <v>65</v>
      </c>
    </row>
    <row r="61" spans="1:4">
      <c r="A61" s="113" t="s">
        <v>55</v>
      </c>
      <c r="B61" s="55" t="s">
        <v>60</v>
      </c>
      <c r="C61" s="56" t="s">
        <v>20</v>
      </c>
      <c r="D61" s="55" t="s">
        <v>66</v>
      </c>
    </row>
  </sheetData>
  <mergeCells count="16">
    <mergeCell ref="B37:E38"/>
    <mergeCell ref="A7:E7"/>
    <mergeCell ref="A8:E8"/>
    <mergeCell ref="A5:E5"/>
    <mergeCell ref="A9:E9"/>
    <mergeCell ref="B35:E36"/>
    <mergeCell ref="A10:E10"/>
    <mergeCell ref="A3:E3"/>
    <mergeCell ref="A6:E6"/>
    <mergeCell ref="A4:E4"/>
    <mergeCell ref="B31:E32"/>
    <mergeCell ref="B33:E34"/>
    <mergeCell ref="A15:E15"/>
    <mergeCell ref="E16:E18"/>
    <mergeCell ref="A19:E19"/>
    <mergeCell ref="E20:E24"/>
  </mergeCells>
  <conditionalFormatting sqref="D24">
    <cfRule type="colorScale" priority="13">
      <colorScale>
        <cfvo type="min"/>
        <cfvo type="percentile" val="50"/>
        <cfvo type="max"/>
        <color rgb="FFF8696B"/>
        <color rgb="FFFFEB84"/>
        <color rgb="FF63BE7B"/>
      </colorScale>
    </cfRule>
    <cfRule type="iconSet" priority="14">
      <iconSet>
        <cfvo type="percent" val="0"/>
        <cfvo type="percent" val="33"/>
        <cfvo type="percent" val="67"/>
      </iconSet>
    </cfRule>
  </conditionalFormatting>
  <conditionalFormatting sqref="D17">
    <cfRule type="colorScale" priority="10">
      <colorScale>
        <cfvo type="min"/>
        <cfvo type="percentile" val="50"/>
        <cfvo type="max"/>
        <color rgb="FFF8696B"/>
        <color rgb="FFFFEB84"/>
        <color rgb="FF63BE7B"/>
      </colorScale>
    </cfRule>
  </conditionalFormatting>
  <conditionalFormatting sqref="D16:D17">
    <cfRule type="colorScale" priority="9">
      <colorScale>
        <cfvo type="min"/>
        <cfvo type="percentile" val="50"/>
        <cfvo type="max"/>
        <color rgb="FFF8696B"/>
        <color rgb="FFFFEB84"/>
        <color rgb="FF63BE7B"/>
      </colorScale>
    </cfRule>
  </conditionalFormatting>
  <conditionalFormatting sqref="D26">
    <cfRule type="colorScale" priority="5">
      <colorScale>
        <cfvo type="min"/>
        <cfvo type="percentile" val="50"/>
        <cfvo type="max"/>
        <color rgb="FFF8696B"/>
        <color rgb="FFFFEB84"/>
        <color rgb="FF63BE7B"/>
      </colorScale>
    </cfRule>
    <cfRule type="iconSet" priority="6">
      <iconSet>
        <cfvo type="percent" val="0"/>
        <cfvo type="percent" val="33"/>
        <cfvo type="percent" val="67"/>
      </iconSet>
    </cfRule>
  </conditionalFormatting>
  <conditionalFormatting sqref="D18">
    <cfRule type="colorScale" priority="3">
      <colorScale>
        <cfvo type="min"/>
        <cfvo type="percentile" val="50"/>
        <cfvo type="max"/>
        <color rgb="FFF8696B"/>
        <color rgb="FFFFEB84"/>
        <color rgb="FF63BE7B"/>
      </colorScale>
    </cfRule>
    <cfRule type="iconSet" priority="4">
      <iconSet>
        <cfvo type="percent" val="0"/>
        <cfvo type="percent" val="33"/>
        <cfvo type="percent" val="67"/>
      </iconSet>
    </cfRule>
  </conditionalFormatting>
  <conditionalFormatting sqref="B30">
    <cfRule type="colorScale" priority="1">
      <colorScale>
        <cfvo type="min"/>
        <cfvo type="percentile" val="50"/>
        <cfvo type="max"/>
        <color rgb="FFF8696B"/>
        <color rgb="FFFFEB84"/>
        <color rgb="FF63BE7B"/>
      </colorScale>
    </cfRule>
    <cfRule type="iconSet" priority="2">
      <iconSet>
        <cfvo type="percent" val="0"/>
        <cfvo type="percent" val="33"/>
        <cfvo type="percent" val="67"/>
      </iconSet>
    </cfRule>
  </conditionalFormatting>
  <printOptions horizontalCentered="1"/>
  <pageMargins left="0.34722222222222199" right="0.36458333333333298" top="0.44861111111111113" bottom="0.42222222222222222" header="0.3" footer="0.3"/>
  <pageSetup paperSize="9" scale="42"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50"/>
  <sheetViews>
    <sheetView topLeftCell="A41" workbookViewId="0">
      <selection activeCell="D60" sqref="D59:D60"/>
    </sheetView>
  </sheetViews>
  <sheetFormatPr defaultColWidth="11" defaultRowHeight="15.75"/>
  <cols>
    <col min="1" max="1" width="43.625" customWidth="1"/>
    <col min="2" max="2" width="13.375" customWidth="1"/>
    <col min="4" max="4" width="12.625" customWidth="1"/>
  </cols>
  <sheetData>
    <row r="1" spans="1:10" ht="24" customHeight="1">
      <c r="A1" s="320" t="s">
        <v>306</v>
      </c>
      <c r="B1" s="320"/>
      <c r="C1" s="320"/>
      <c r="D1" s="320"/>
      <c r="E1" s="320"/>
      <c r="F1" s="320"/>
      <c r="G1" s="320"/>
      <c r="H1" s="320"/>
      <c r="I1" s="320"/>
      <c r="J1" s="320"/>
    </row>
    <row r="2" spans="1:10" ht="29.25" customHeight="1">
      <c r="A2" s="321" t="s">
        <v>293</v>
      </c>
      <c r="B2" s="321"/>
      <c r="C2" s="321"/>
      <c r="D2" s="321"/>
      <c r="E2" s="321"/>
      <c r="F2" s="321"/>
      <c r="G2" s="321"/>
      <c r="H2" s="321"/>
      <c r="I2" s="321"/>
      <c r="J2" s="321"/>
    </row>
    <row r="3" spans="1:10">
      <c r="A3" s="129"/>
      <c r="B3" s="126">
        <v>2015</v>
      </c>
      <c r="C3" s="126">
        <v>2016</v>
      </c>
      <c r="D3" s="126">
        <v>2017</v>
      </c>
      <c r="E3" s="126">
        <v>2018</v>
      </c>
      <c r="F3" s="126">
        <v>2019</v>
      </c>
      <c r="G3" s="126">
        <v>2020</v>
      </c>
      <c r="H3" s="126">
        <v>2021</v>
      </c>
      <c r="I3" s="129" t="s">
        <v>304</v>
      </c>
      <c r="J3" s="129" t="s">
        <v>305</v>
      </c>
    </row>
    <row r="4" spans="1:10" ht="34.5" customHeight="1">
      <c r="A4" s="198" t="s">
        <v>294</v>
      </c>
      <c r="B4" s="125"/>
      <c r="C4" s="125"/>
      <c r="D4" s="125"/>
      <c r="E4" s="125"/>
      <c r="F4" s="125"/>
      <c r="G4" s="125"/>
      <c r="H4" s="125"/>
      <c r="I4" s="125"/>
      <c r="J4" s="125"/>
    </row>
    <row r="5" spans="1:10" ht="25.5">
      <c r="A5" s="198" t="s">
        <v>295</v>
      </c>
      <c r="B5" s="125"/>
      <c r="C5" s="125"/>
      <c r="D5" s="125"/>
      <c r="E5" s="125"/>
      <c r="F5" s="125"/>
      <c r="G5" s="125"/>
      <c r="H5" s="125"/>
      <c r="I5" s="125"/>
      <c r="J5" s="125"/>
    </row>
    <row r="6" spans="1:10" ht="25.5">
      <c r="A6" s="130" t="s">
        <v>296</v>
      </c>
      <c r="B6" s="130"/>
      <c r="C6" s="130"/>
      <c r="D6" s="130"/>
      <c r="E6" s="130"/>
      <c r="F6" s="130"/>
      <c r="G6" s="130"/>
      <c r="H6" s="130"/>
      <c r="I6" s="130"/>
      <c r="J6" s="130"/>
    </row>
    <row r="7" spans="1:10" ht="25.5">
      <c r="A7" s="198" t="s">
        <v>297</v>
      </c>
      <c r="B7" s="325"/>
      <c r="C7" s="325"/>
      <c r="D7" s="325"/>
      <c r="E7" s="325"/>
      <c r="F7" s="325"/>
      <c r="G7" s="325"/>
      <c r="H7" s="325"/>
      <c r="I7" s="325"/>
      <c r="J7" s="325"/>
    </row>
    <row r="8" spans="1:10" ht="38.25">
      <c r="A8" s="128" t="s">
        <v>298</v>
      </c>
      <c r="B8" s="325"/>
      <c r="C8" s="325"/>
      <c r="D8" s="325"/>
      <c r="E8" s="325"/>
      <c r="F8" s="325"/>
      <c r="G8" s="325"/>
      <c r="H8" s="325"/>
      <c r="I8" s="325"/>
      <c r="J8" s="325"/>
    </row>
    <row r="9" spans="1:10" ht="25.5">
      <c r="A9" s="198" t="s">
        <v>299</v>
      </c>
      <c r="B9" s="125"/>
      <c r="C9" s="125"/>
      <c r="D9" s="125"/>
      <c r="E9" s="125"/>
      <c r="F9" s="125"/>
      <c r="G9" s="125"/>
      <c r="H9" s="125"/>
      <c r="I9" s="125"/>
      <c r="J9" s="125"/>
    </row>
    <row r="10" spans="1:10">
      <c r="A10" s="198" t="s">
        <v>300</v>
      </c>
      <c r="B10" s="125"/>
      <c r="C10" s="125"/>
      <c r="D10" s="125"/>
      <c r="E10" s="125"/>
      <c r="F10" s="125"/>
      <c r="G10" s="125"/>
      <c r="H10" s="125"/>
      <c r="I10" s="125"/>
      <c r="J10" s="125"/>
    </row>
    <row r="11" spans="1:10" ht="25.5">
      <c r="A11" s="198" t="s">
        <v>301</v>
      </c>
      <c r="B11" s="125"/>
      <c r="C11" s="125"/>
      <c r="D11" s="125"/>
      <c r="E11" s="125"/>
      <c r="F11" s="125"/>
      <c r="G11" s="125"/>
      <c r="H11" s="125"/>
      <c r="I11" s="125"/>
      <c r="J11" s="125"/>
    </row>
    <row r="12" spans="1:10">
      <c r="A12" s="198"/>
      <c r="B12" s="125"/>
      <c r="C12" s="125"/>
      <c r="D12" s="125"/>
      <c r="E12" s="125"/>
      <c r="F12" s="125"/>
      <c r="G12" s="125"/>
      <c r="H12" s="125"/>
      <c r="I12" s="125"/>
      <c r="J12" s="125"/>
    </row>
    <row r="13" spans="1:10">
      <c r="A13" s="198" t="s">
        <v>302</v>
      </c>
      <c r="B13" s="125"/>
      <c r="C13" s="125"/>
      <c r="D13" s="125"/>
      <c r="E13" s="125"/>
      <c r="F13" s="125"/>
      <c r="G13" s="125"/>
      <c r="H13" s="125"/>
      <c r="I13" s="125"/>
      <c r="J13" s="125"/>
    </row>
    <row r="14" spans="1:10" ht="25.5">
      <c r="A14" s="198" t="s">
        <v>303</v>
      </c>
      <c r="B14" s="125"/>
      <c r="C14" s="125"/>
      <c r="D14" s="125"/>
      <c r="E14" s="125"/>
      <c r="F14" s="125"/>
      <c r="G14" s="125"/>
      <c r="H14" s="125"/>
      <c r="I14" s="125"/>
      <c r="J14" s="125"/>
    </row>
    <row r="15" spans="1:10">
      <c r="A15" s="122"/>
    </row>
    <row r="16" spans="1:10">
      <c r="A16" s="118"/>
    </row>
    <row r="17" spans="1:11">
      <c r="A17" s="320" t="s">
        <v>307</v>
      </c>
      <c r="B17" s="320"/>
      <c r="C17" s="320"/>
      <c r="D17" s="320"/>
      <c r="E17" s="320"/>
      <c r="F17" s="320"/>
      <c r="G17" s="320"/>
      <c r="H17" s="320"/>
      <c r="I17" s="320"/>
      <c r="J17" s="320"/>
      <c r="K17" s="320"/>
    </row>
    <row r="18" spans="1:11" ht="37.5" customHeight="1">
      <c r="A18" s="321" t="s">
        <v>308</v>
      </c>
      <c r="B18" s="321"/>
      <c r="C18" s="321"/>
      <c r="D18" s="321"/>
      <c r="E18" s="321"/>
      <c r="F18" s="321"/>
      <c r="G18" s="321"/>
      <c r="H18" s="321"/>
      <c r="I18" s="321"/>
      <c r="J18" s="321"/>
      <c r="K18" s="321"/>
    </row>
    <row r="19" spans="1:11">
      <c r="A19" s="326" t="s">
        <v>309</v>
      </c>
      <c r="B19" s="326">
        <v>2018</v>
      </c>
      <c r="C19" s="326"/>
      <c r="D19" s="326"/>
      <c r="E19" s="326"/>
      <c r="F19" s="326">
        <v>2019</v>
      </c>
      <c r="G19" s="326"/>
      <c r="H19" s="326"/>
      <c r="I19" s="322">
        <v>2020</v>
      </c>
      <c r="J19" s="323"/>
      <c r="K19" s="324"/>
    </row>
    <row r="20" spans="1:11" ht="25.5">
      <c r="A20" s="326"/>
      <c r="B20" s="126" t="s">
        <v>310</v>
      </c>
      <c r="C20" s="126" t="s">
        <v>311</v>
      </c>
      <c r="D20" s="126" t="s">
        <v>312</v>
      </c>
      <c r="E20" s="126" t="s">
        <v>21</v>
      </c>
      <c r="F20" s="126" t="s">
        <v>313</v>
      </c>
      <c r="G20" s="126" t="s">
        <v>311</v>
      </c>
      <c r="H20" s="126" t="s">
        <v>312</v>
      </c>
      <c r="I20" s="126" t="s">
        <v>313</v>
      </c>
      <c r="J20" s="126" t="s">
        <v>311</v>
      </c>
      <c r="K20" s="126" t="s">
        <v>312</v>
      </c>
    </row>
    <row r="21" spans="1:11">
      <c r="A21" s="125" t="s">
        <v>95</v>
      </c>
      <c r="B21" s="125"/>
      <c r="C21" s="125"/>
      <c r="D21" s="125"/>
      <c r="E21" s="125"/>
      <c r="F21" s="125"/>
      <c r="G21" s="125"/>
      <c r="H21" s="125"/>
      <c r="I21" s="125"/>
      <c r="J21" s="125"/>
      <c r="K21" s="125"/>
    </row>
    <row r="22" spans="1:11">
      <c r="A22" s="125" t="s">
        <v>314</v>
      </c>
      <c r="B22" s="125"/>
      <c r="C22" s="125"/>
      <c r="D22" s="125"/>
      <c r="E22" s="125"/>
      <c r="F22" s="125"/>
      <c r="G22" s="125"/>
      <c r="H22" s="125"/>
      <c r="I22" s="125"/>
      <c r="J22" s="125"/>
      <c r="K22" s="125"/>
    </row>
    <row r="23" spans="1:11" ht="25.5">
      <c r="A23" s="125" t="s">
        <v>315</v>
      </c>
      <c r="B23" s="125"/>
      <c r="C23" s="125"/>
      <c r="D23" s="125"/>
      <c r="E23" s="125"/>
      <c r="F23" s="125"/>
      <c r="G23" s="125"/>
      <c r="H23" s="125"/>
      <c r="I23" s="125"/>
      <c r="J23" s="125"/>
      <c r="K23" s="125"/>
    </row>
    <row r="24" spans="1:11">
      <c r="A24" s="125" t="s">
        <v>316</v>
      </c>
      <c r="B24" s="125"/>
      <c r="C24" s="125"/>
      <c r="D24" s="125"/>
      <c r="E24" s="125"/>
      <c r="F24" s="125"/>
      <c r="G24" s="125"/>
      <c r="H24" s="125"/>
      <c r="I24" s="125"/>
      <c r="J24" s="125"/>
      <c r="K24" s="125"/>
    </row>
    <row r="25" spans="1:11">
      <c r="A25" s="125" t="s">
        <v>317</v>
      </c>
      <c r="B25" s="125"/>
      <c r="C25" s="125"/>
      <c r="D25" s="125"/>
      <c r="E25" s="125"/>
      <c r="F25" s="125"/>
      <c r="G25" s="125"/>
      <c r="H25" s="125"/>
      <c r="I25" s="125"/>
      <c r="J25" s="125"/>
      <c r="K25" s="125"/>
    </row>
    <row r="26" spans="1:11">
      <c r="A26" s="125" t="s">
        <v>318</v>
      </c>
      <c r="B26" s="125"/>
      <c r="C26" s="125"/>
      <c r="D26" s="125"/>
      <c r="E26" s="125"/>
      <c r="F26" s="125"/>
      <c r="G26" s="125"/>
      <c r="H26" s="125"/>
      <c r="I26" s="125"/>
      <c r="J26" s="125"/>
      <c r="K26" s="125"/>
    </row>
    <row r="27" spans="1:11">
      <c r="A27" s="125" t="s">
        <v>319</v>
      </c>
      <c r="B27" s="125"/>
      <c r="C27" s="125"/>
      <c r="D27" s="125"/>
      <c r="E27" s="125"/>
      <c r="F27" s="125"/>
      <c r="G27" s="125"/>
      <c r="H27" s="125"/>
      <c r="I27" s="125"/>
      <c r="J27" s="125"/>
      <c r="K27" s="125"/>
    </row>
    <row r="28" spans="1:11">
      <c r="A28" s="118"/>
    </row>
    <row r="29" spans="1:11">
      <c r="A29" s="119" t="s">
        <v>320</v>
      </c>
    </row>
    <row r="30" spans="1:11" ht="38.25">
      <c r="A30" s="126"/>
      <c r="B30" s="126" t="s">
        <v>321</v>
      </c>
      <c r="C30" s="126" t="s">
        <v>304</v>
      </c>
      <c r="D30" s="126" t="s">
        <v>305</v>
      </c>
    </row>
    <row r="31" spans="1:11">
      <c r="A31" s="128" t="s">
        <v>322</v>
      </c>
      <c r="B31" s="128"/>
      <c r="C31" s="128"/>
      <c r="D31" s="128"/>
    </row>
    <row r="32" spans="1:11" ht="27" customHeight="1">
      <c r="A32" s="125" t="s">
        <v>323</v>
      </c>
      <c r="B32" s="125"/>
      <c r="C32" s="125"/>
      <c r="D32" s="125"/>
    </row>
    <row r="33" spans="1:4" ht="34.5" customHeight="1">
      <c r="A33" s="125" t="s">
        <v>324</v>
      </c>
      <c r="B33" s="125"/>
      <c r="C33" s="125"/>
      <c r="D33" s="125"/>
    </row>
    <row r="34" spans="1:4" ht="80.25" customHeight="1">
      <c r="A34" s="125" t="s">
        <v>325</v>
      </c>
      <c r="B34" s="125"/>
      <c r="C34" s="125"/>
      <c r="D34" s="125"/>
    </row>
    <row r="35" spans="1:4" ht="25.5">
      <c r="A35" s="125" t="s">
        <v>326</v>
      </c>
      <c r="B35" s="125"/>
      <c r="C35" s="125"/>
      <c r="D35" s="125"/>
    </row>
    <row r="36" spans="1:4">
      <c r="A36" s="125" t="s">
        <v>327</v>
      </c>
      <c r="B36" s="125"/>
      <c r="C36" s="125"/>
      <c r="D36" s="125"/>
    </row>
    <row r="37" spans="1:4" ht="51.75" customHeight="1">
      <c r="A37" s="125" t="s">
        <v>328</v>
      </c>
      <c r="B37" s="125"/>
      <c r="C37" s="125"/>
      <c r="D37" s="125"/>
    </row>
    <row r="38" spans="1:4">
      <c r="A38" s="125"/>
      <c r="B38" s="125"/>
      <c r="C38" s="125"/>
      <c r="D38" s="125"/>
    </row>
    <row r="39" spans="1:4" ht="25.5">
      <c r="A39" s="128" t="s">
        <v>329</v>
      </c>
      <c r="B39" s="128"/>
      <c r="C39" s="128"/>
      <c r="D39" s="128"/>
    </row>
    <row r="40" spans="1:4">
      <c r="A40" s="125" t="s">
        <v>330</v>
      </c>
      <c r="B40" s="125"/>
      <c r="C40" s="125"/>
      <c r="D40" s="125"/>
    </row>
    <row r="41" spans="1:4">
      <c r="A41" s="125" t="s">
        <v>331</v>
      </c>
      <c r="B41" s="125"/>
      <c r="C41" s="125"/>
      <c r="D41" s="125"/>
    </row>
    <row r="42" spans="1:4">
      <c r="A42" s="125" t="s">
        <v>332</v>
      </c>
      <c r="B42" s="125"/>
      <c r="C42" s="125"/>
      <c r="D42" s="125"/>
    </row>
    <row r="43" spans="1:4">
      <c r="A43" s="125" t="s">
        <v>333</v>
      </c>
      <c r="B43" s="125"/>
      <c r="C43" s="125"/>
      <c r="D43" s="125"/>
    </row>
    <row r="44" spans="1:4">
      <c r="A44" s="125" t="s">
        <v>334</v>
      </c>
      <c r="B44" s="125"/>
      <c r="C44" s="125"/>
      <c r="D44" s="125"/>
    </row>
    <row r="45" spans="1:4">
      <c r="A45" s="125" t="s">
        <v>335</v>
      </c>
      <c r="B45" s="125"/>
      <c r="C45" s="125"/>
      <c r="D45" s="125"/>
    </row>
    <row r="46" spans="1:4">
      <c r="A46" s="118"/>
    </row>
    <row r="47" spans="1:4">
      <c r="A47" s="119" t="s">
        <v>336</v>
      </c>
    </row>
    <row r="48" spans="1:4" ht="102">
      <c r="A48" s="126" t="s">
        <v>337</v>
      </c>
      <c r="B48" s="126" t="s">
        <v>338</v>
      </c>
      <c r="C48" s="126" t="s">
        <v>339</v>
      </c>
      <c r="D48" s="126" t="s">
        <v>340</v>
      </c>
    </row>
    <row r="49" spans="1:4">
      <c r="A49" s="125"/>
      <c r="B49" s="125"/>
      <c r="C49" s="125"/>
      <c r="D49" s="125"/>
    </row>
    <row r="50" spans="1:4">
      <c r="A50" s="125"/>
      <c r="B50" s="125"/>
      <c r="C50" s="125"/>
      <c r="D50" s="125"/>
    </row>
  </sheetData>
  <mergeCells count="17">
    <mergeCell ref="G7:G8"/>
    <mergeCell ref="A1:J1"/>
    <mergeCell ref="A2:J2"/>
    <mergeCell ref="A17:K17"/>
    <mergeCell ref="A18:K18"/>
    <mergeCell ref="I19:K19"/>
    <mergeCell ref="H7:H8"/>
    <mergeCell ref="I7:I8"/>
    <mergeCell ref="J7:J8"/>
    <mergeCell ref="A19:A20"/>
    <mergeCell ref="B19:E19"/>
    <mergeCell ref="F19:H19"/>
    <mergeCell ref="B7:B8"/>
    <mergeCell ref="C7:C8"/>
    <mergeCell ref="D7:D8"/>
    <mergeCell ref="E7:E8"/>
    <mergeCell ref="F7:F8"/>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42"/>
  <sheetViews>
    <sheetView zoomScale="90" zoomScaleNormal="90" zoomScalePageLayoutView="34" workbookViewId="0"/>
  </sheetViews>
  <sheetFormatPr defaultColWidth="11" defaultRowHeight="15.75"/>
  <cols>
    <col min="1" max="1" width="67" customWidth="1"/>
    <col min="2" max="2" width="19.5" style="123" customWidth="1"/>
    <col min="3" max="3" width="10.875" style="139"/>
    <col min="4" max="4" width="14" customWidth="1"/>
    <col min="5" max="5" width="65.5" customWidth="1"/>
  </cols>
  <sheetData>
    <row r="1" spans="1:5" ht="20.25">
      <c r="A1" s="5" t="s">
        <v>463</v>
      </c>
    </row>
    <row r="2" spans="1:5" ht="20.25">
      <c r="A2" s="6" t="s">
        <v>341</v>
      </c>
    </row>
    <row r="3" spans="1:5" ht="81.75" customHeight="1">
      <c r="A3" s="141" t="s">
        <v>25</v>
      </c>
      <c r="B3" s="142" t="s">
        <v>207</v>
      </c>
      <c r="C3" s="143" t="s">
        <v>26</v>
      </c>
      <c r="D3" s="142" t="s">
        <v>165</v>
      </c>
      <c r="E3" s="144" t="s">
        <v>28</v>
      </c>
    </row>
    <row r="4" spans="1:5" ht="30" customHeight="1">
      <c r="A4" s="287" t="s">
        <v>342</v>
      </c>
      <c r="B4" s="287"/>
      <c r="C4" s="287"/>
      <c r="D4" s="288"/>
      <c r="E4" s="287"/>
    </row>
    <row r="5" spans="1:5" ht="49.5" customHeight="1">
      <c r="A5" s="145" t="s">
        <v>343</v>
      </c>
      <c r="B5" s="146">
        <v>1</v>
      </c>
      <c r="C5" s="170">
        <v>2</v>
      </c>
      <c r="D5" s="172"/>
      <c r="E5" s="289"/>
    </row>
    <row r="6" spans="1:5" ht="62.25" customHeight="1">
      <c r="A6" s="145" t="s">
        <v>344</v>
      </c>
      <c r="B6" s="146">
        <v>1</v>
      </c>
      <c r="C6" s="170">
        <v>2</v>
      </c>
      <c r="D6" s="173"/>
      <c r="E6" s="289"/>
    </row>
    <row r="7" spans="1:5" ht="54" customHeight="1">
      <c r="A7" s="145" t="s">
        <v>345</v>
      </c>
      <c r="B7" s="146">
        <v>0</v>
      </c>
      <c r="C7" s="170">
        <v>2</v>
      </c>
      <c r="D7" s="173"/>
      <c r="E7" s="289"/>
    </row>
    <row r="8" spans="1:5">
      <c r="A8" s="162" t="s">
        <v>169</v>
      </c>
      <c r="B8" s="163">
        <f>SUM(B5:B7)/(COUNT(B5:B7)*2)</f>
        <v>0.33333333333333331</v>
      </c>
      <c r="C8" s="175">
        <f>SUM(C5:C7)</f>
        <v>6</v>
      </c>
      <c r="D8" s="178" t="str">
        <f>IF(B8&lt;35%,"high risk", IF(B8&lt;66%, "medium risk", "high risk"))</f>
        <v>high risk</v>
      </c>
      <c r="E8" s="327"/>
    </row>
    <row r="9" spans="1:5">
      <c r="A9" s="300" t="s">
        <v>346</v>
      </c>
      <c r="B9" s="301"/>
      <c r="C9" s="301"/>
      <c r="D9" s="301"/>
      <c r="E9" s="303"/>
    </row>
    <row r="10" spans="1:5" ht="30" customHeight="1">
      <c r="A10" s="304" t="s">
        <v>347</v>
      </c>
      <c r="B10" s="305"/>
      <c r="C10" s="305"/>
      <c r="D10" s="305"/>
      <c r="E10" s="307"/>
    </row>
    <row r="11" spans="1:5" ht="91.5" customHeight="1">
      <c r="A11" s="166" t="s">
        <v>348</v>
      </c>
      <c r="B11" s="328">
        <v>1</v>
      </c>
      <c r="C11" s="330">
        <v>2</v>
      </c>
      <c r="D11" s="297"/>
      <c r="E11" s="308"/>
    </row>
    <row r="12" spans="1:5" ht="201" customHeight="1">
      <c r="A12" s="151" t="s">
        <v>349</v>
      </c>
      <c r="B12" s="329"/>
      <c r="C12" s="296"/>
      <c r="D12" s="297"/>
      <c r="E12" s="294"/>
    </row>
    <row r="13" spans="1:5">
      <c r="A13" s="148" t="s">
        <v>169</v>
      </c>
      <c r="B13" s="149">
        <f>SUM(B11:B12)/(COUNT(B11:B12)*2)</f>
        <v>0.5</v>
      </c>
      <c r="C13" s="159">
        <f>SUM(C11:C12)</f>
        <v>2</v>
      </c>
      <c r="D13" s="161" t="str">
        <f>IF(B13&lt;35%,"high risk", IF(B13&lt;66%, "medium risk", "high risk"))</f>
        <v>medium risk</v>
      </c>
      <c r="E13" s="294"/>
    </row>
    <row r="14" spans="1:5" s="140" customFormat="1" ht="27.75" customHeight="1">
      <c r="A14" s="290" t="s">
        <v>350</v>
      </c>
      <c r="B14" s="290"/>
      <c r="C14" s="290"/>
      <c r="D14" s="299"/>
      <c r="E14" s="290"/>
    </row>
    <row r="15" spans="1:5" ht="41.25" customHeight="1">
      <c r="A15" s="145" t="s">
        <v>351</v>
      </c>
      <c r="B15" s="329">
        <v>0</v>
      </c>
      <c r="C15" s="296">
        <v>2</v>
      </c>
      <c r="D15" s="319"/>
      <c r="E15" s="294"/>
    </row>
    <row r="16" spans="1:5" ht="36" customHeight="1">
      <c r="A16" s="181" t="s">
        <v>352</v>
      </c>
      <c r="B16" s="329"/>
      <c r="C16" s="296"/>
      <c r="D16" s="297"/>
      <c r="E16" s="294"/>
    </row>
    <row r="17" spans="1:5" ht="47.25">
      <c r="A17" s="145" t="s">
        <v>353</v>
      </c>
      <c r="B17" s="146">
        <v>0</v>
      </c>
      <c r="C17" s="170">
        <v>2</v>
      </c>
      <c r="D17" s="174"/>
      <c r="E17" s="294"/>
    </row>
    <row r="18" spans="1:5">
      <c r="A18" s="145" t="s">
        <v>354</v>
      </c>
      <c r="B18" s="329">
        <v>1</v>
      </c>
      <c r="C18" s="296">
        <v>2</v>
      </c>
      <c r="D18" s="297"/>
      <c r="E18" s="294"/>
    </row>
    <row r="19" spans="1:5" ht="51.75" customHeight="1">
      <c r="A19" s="181" t="s">
        <v>355</v>
      </c>
      <c r="B19" s="329"/>
      <c r="C19" s="296"/>
      <c r="D19" s="297"/>
      <c r="E19" s="294"/>
    </row>
    <row r="20" spans="1:5">
      <c r="A20" s="162" t="s">
        <v>169</v>
      </c>
      <c r="B20" s="163">
        <f>SUM(B15:B19)/(COUNT(B15:B19)*2)</f>
        <v>0.16666666666666666</v>
      </c>
      <c r="C20" s="175">
        <f>SUM(C15:C19)</f>
        <v>6</v>
      </c>
      <c r="D20" s="178" t="str">
        <f>IF(B20&lt;35%,"high risk", IF(B20&lt;66%, "medium risk", "high risk"))</f>
        <v>high risk</v>
      </c>
      <c r="E20" s="298"/>
    </row>
    <row r="21" spans="1:5" ht="18" customHeight="1">
      <c r="A21" s="300" t="s">
        <v>356</v>
      </c>
      <c r="B21" s="301"/>
      <c r="C21" s="301"/>
      <c r="D21" s="301"/>
      <c r="E21" s="303"/>
    </row>
    <row r="22" spans="1:5" ht="114.75" customHeight="1">
      <c r="A22" s="304" t="s">
        <v>357</v>
      </c>
      <c r="B22" s="305"/>
      <c r="C22" s="305"/>
      <c r="D22" s="305"/>
      <c r="E22" s="307"/>
    </row>
    <row r="23" spans="1:5">
      <c r="A23" s="166" t="s">
        <v>358</v>
      </c>
      <c r="B23" s="167">
        <v>0</v>
      </c>
      <c r="C23" s="176">
        <v>2</v>
      </c>
      <c r="D23" s="174"/>
      <c r="E23" s="308"/>
    </row>
    <row r="24" spans="1:5" ht="31.5">
      <c r="A24" s="145" t="s">
        <v>359</v>
      </c>
      <c r="B24" s="146">
        <v>0</v>
      </c>
      <c r="C24" s="170">
        <v>2</v>
      </c>
      <c r="D24" s="174"/>
      <c r="E24" s="294"/>
    </row>
    <row r="25" spans="1:5" ht="47.25">
      <c r="A25" s="145" t="s">
        <v>360</v>
      </c>
      <c r="B25" s="146">
        <v>0</v>
      </c>
      <c r="C25" s="170">
        <v>2</v>
      </c>
      <c r="D25" s="174"/>
      <c r="E25" s="294"/>
    </row>
    <row r="26" spans="1:5">
      <c r="A26" s="148" t="s">
        <v>169</v>
      </c>
      <c r="B26" s="149">
        <f>SUM(B23:B25)/(COUNT(B23:B25)*2)</f>
        <v>0</v>
      </c>
      <c r="C26" s="171">
        <f>SUM(C23:C25)</f>
        <v>6</v>
      </c>
      <c r="D26" s="161" t="str">
        <f>IF(B26&lt;35%,"high risk", IF(B26&lt;66%, "medium risk", "high risk"))</f>
        <v>high risk</v>
      </c>
      <c r="E26" s="294"/>
    </row>
    <row r="27" spans="1:5" ht="36" customHeight="1">
      <c r="A27" s="8"/>
      <c r="B27" s="9"/>
      <c r="C27" s="9"/>
      <c r="D27" s="9"/>
      <c r="E27" s="10"/>
    </row>
    <row r="28" spans="1:5" ht="17.100000000000001" customHeight="1">
      <c r="A28" s="135" t="s">
        <v>198</v>
      </c>
      <c r="B28" s="136"/>
      <c r="C28" s="136"/>
      <c r="D28" s="29"/>
      <c r="E28" s="29"/>
    </row>
    <row r="29" spans="1:5" ht="18.75">
      <c r="A29" s="28" t="s">
        <v>273</v>
      </c>
      <c r="B29" s="131">
        <f>AVERAGE(B8,B13,B20,B26)</f>
        <v>0.24999999999999997</v>
      </c>
      <c r="C29" s="137"/>
      <c r="D29" s="11"/>
      <c r="E29" s="11"/>
    </row>
    <row r="30" spans="1:5" ht="18.75">
      <c r="A30" s="28" t="s">
        <v>35</v>
      </c>
      <c r="B30" s="154" t="str">
        <f>IF(B29&lt;25%, "At high risk", IF(B29&lt;=35%, "At high to moderate risk", IF(B29&lt;=49%, "At moderate to high risk", IF(B29&lt;=69%, "Moderate", IF(B29&lt;=85%, "Substantial", "High")))))</f>
        <v>At high to moderate risk</v>
      </c>
      <c r="C30" s="138"/>
      <c r="D30" s="12"/>
      <c r="E30" s="12"/>
    </row>
    <row r="31" spans="1:5">
      <c r="A31" s="132" t="s">
        <v>200</v>
      </c>
      <c r="B31" s="313"/>
      <c r="C31" s="313"/>
      <c r="D31" s="313"/>
      <c r="E31" s="314"/>
    </row>
    <row r="32" spans="1:5" ht="47.25">
      <c r="A32" s="134" t="s">
        <v>361</v>
      </c>
      <c r="B32" s="315"/>
      <c r="C32" s="315"/>
      <c r="D32" s="315"/>
      <c r="E32" s="316"/>
    </row>
    <row r="33" spans="1:5">
      <c r="A33" s="132" t="s">
        <v>362</v>
      </c>
      <c r="B33" s="309"/>
      <c r="C33" s="309"/>
      <c r="D33" s="309"/>
      <c r="E33" s="310"/>
    </row>
    <row r="34" spans="1:5" ht="31.5">
      <c r="A34" s="133" t="s">
        <v>39</v>
      </c>
      <c r="B34" s="311"/>
      <c r="C34" s="311"/>
      <c r="D34" s="311"/>
      <c r="E34" s="312"/>
    </row>
    <row r="35" spans="1:5">
      <c r="A35" s="132" t="s">
        <v>203</v>
      </c>
      <c r="B35" s="309"/>
      <c r="C35" s="309"/>
      <c r="D35" s="309"/>
      <c r="E35" s="310"/>
    </row>
    <row r="36" spans="1:5" ht="126">
      <c r="A36" s="133" t="s">
        <v>40</v>
      </c>
      <c r="B36" s="311"/>
      <c r="C36" s="311"/>
      <c r="D36" s="311"/>
      <c r="E36" s="312"/>
    </row>
    <row r="37" spans="1:5">
      <c r="A37" s="132" t="s">
        <v>204</v>
      </c>
      <c r="B37" s="309"/>
      <c r="C37" s="309"/>
      <c r="D37" s="309"/>
      <c r="E37" s="310"/>
    </row>
    <row r="38" spans="1:5" ht="47.25">
      <c r="A38" s="133" t="s">
        <v>76</v>
      </c>
      <c r="B38" s="311"/>
      <c r="C38" s="311"/>
      <c r="D38" s="311"/>
      <c r="E38" s="312"/>
    </row>
    <row r="39" spans="1:5">
      <c r="A39" s="3"/>
    </row>
    <row r="40" spans="1:5">
      <c r="A40" s="3"/>
    </row>
    <row r="41" spans="1:5">
      <c r="A41" s="4"/>
    </row>
    <row r="42" spans="1:5">
      <c r="A42" s="3"/>
    </row>
  </sheetData>
  <mergeCells count="23">
    <mergeCell ref="B33:E34"/>
    <mergeCell ref="B35:E36"/>
    <mergeCell ref="B37:E38"/>
    <mergeCell ref="B15:B16"/>
    <mergeCell ref="C15:C16"/>
    <mergeCell ref="D15:D16"/>
    <mergeCell ref="B18:B19"/>
    <mergeCell ref="C18:C19"/>
    <mergeCell ref="D18:D19"/>
    <mergeCell ref="B31:E32"/>
    <mergeCell ref="A14:E14"/>
    <mergeCell ref="E15:E20"/>
    <mergeCell ref="A21:E21"/>
    <mergeCell ref="A22:E22"/>
    <mergeCell ref="E23:E26"/>
    <mergeCell ref="A4:E4"/>
    <mergeCell ref="E5:E8"/>
    <mergeCell ref="A9:E9"/>
    <mergeCell ref="A10:E10"/>
    <mergeCell ref="E11:E13"/>
    <mergeCell ref="B11:B12"/>
    <mergeCell ref="C11:C12"/>
    <mergeCell ref="D11:D12"/>
  </mergeCells>
  <printOptions horizontalCentered="1"/>
  <pageMargins left="0.48611111111111099" right="0.57189542483660105" top="0.75" bottom="0.75" header="0.3" footer="0.3"/>
  <pageSetup paperSize="9" scale="70" orientation="landscape" horizontalDpi="0" verticalDpi="0"/>
  <headerFooter>
    <oddHeader xml:space="preserve">&amp;C&amp;A&amp;R&amp;P / &amp;N
</oddHeader>
  </headerFooter>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64"/>
  <sheetViews>
    <sheetView zoomScale="90" zoomScaleNormal="90" zoomScalePageLayoutView="34" workbookViewId="0"/>
  </sheetViews>
  <sheetFormatPr defaultColWidth="11" defaultRowHeight="15.75"/>
  <cols>
    <col min="1" max="1" width="67" customWidth="1"/>
    <col min="2" max="2" width="19.5" style="123" customWidth="1"/>
    <col min="3" max="3" width="10.875" style="139"/>
    <col min="4" max="4" width="14" customWidth="1"/>
    <col min="5" max="5" width="65.5" customWidth="1"/>
  </cols>
  <sheetData>
    <row r="1" spans="1:5" ht="20.25">
      <c r="A1" s="5" t="s">
        <v>464</v>
      </c>
    </row>
    <row r="2" spans="1:5" ht="39.75" customHeight="1">
      <c r="A2" s="6" t="s">
        <v>363</v>
      </c>
    </row>
    <row r="3" spans="1:5" ht="78.75" customHeight="1">
      <c r="A3" s="17" t="s">
        <v>25</v>
      </c>
      <c r="B3" s="18" t="s">
        <v>164</v>
      </c>
      <c r="C3" s="177" t="s">
        <v>26</v>
      </c>
      <c r="D3" s="18" t="s">
        <v>165</v>
      </c>
      <c r="E3" s="19" t="s">
        <v>28</v>
      </c>
    </row>
    <row r="4" spans="1:5">
      <c r="A4" s="331" t="s">
        <v>364</v>
      </c>
      <c r="B4" s="332"/>
      <c r="C4" s="332"/>
      <c r="D4" s="332"/>
      <c r="E4" s="333"/>
    </row>
    <row r="5" spans="1:5" ht="51" customHeight="1">
      <c r="A5" s="304" t="s">
        <v>365</v>
      </c>
      <c r="B5" s="305"/>
      <c r="C5" s="305"/>
      <c r="D5" s="305"/>
      <c r="E5" s="307"/>
    </row>
    <row r="6" spans="1:5" ht="63">
      <c r="A6" s="166" t="s">
        <v>366</v>
      </c>
      <c r="B6" s="167">
        <v>1</v>
      </c>
      <c r="C6" s="176">
        <v>2</v>
      </c>
      <c r="D6" s="173"/>
      <c r="E6" s="334"/>
    </row>
    <row r="7" spans="1:5">
      <c r="A7" s="162" t="s">
        <v>169</v>
      </c>
      <c r="B7" s="163">
        <f>SUM(B6:B6)/(COUNT(B6:B6)*2)</f>
        <v>0.5</v>
      </c>
      <c r="C7" s="175">
        <f>SUM(C6:C6)</f>
        <v>2</v>
      </c>
      <c r="D7" s="178" t="str">
        <f>IF(B7&lt;35%,"high risk", IF(B7&lt;66%, "medium risk", "high risk"))</f>
        <v>medium risk</v>
      </c>
      <c r="E7" s="327"/>
    </row>
    <row r="8" spans="1:5" ht="29.25" customHeight="1">
      <c r="A8" s="300" t="s">
        <v>367</v>
      </c>
      <c r="B8" s="301"/>
      <c r="C8" s="301"/>
      <c r="D8" s="301"/>
      <c r="E8" s="303"/>
    </row>
    <row r="9" spans="1:5" ht="49.5" customHeight="1">
      <c r="A9" s="304" t="s">
        <v>368</v>
      </c>
      <c r="B9" s="305"/>
      <c r="C9" s="305"/>
      <c r="D9" s="306"/>
      <c r="E9" s="307"/>
    </row>
    <row r="10" spans="1:5" ht="63">
      <c r="A10" s="166" t="s">
        <v>369</v>
      </c>
      <c r="B10" s="167">
        <v>1</v>
      </c>
      <c r="C10" s="176">
        <v>2</v>
      </c>
      <c r="D10" s="160"/>
      <c r="E10" s="308"/>
    </row>
    <row r="11" spans="1:5" ht="63">
      <c r="A11" s="145" t="s">
        <v>370</v>
      </c>
      <c r="B11" s="146">
        <v>2</v>
      </c>
      <c r="C11" s="170">
        <v>2</v>
      </c>
      <c r="D11" s="174"/>
      <c r="E11" s="294"/>
    </row>
    <row r="12" spans="1:5">
      <c r="A12" s="148" t="s">
        <v>169</v>
      </c>
      <c r="B12" s="149">
        <f>SUM(B10:B11)/(COUNT(B10:B11)*2)</f>
        <v>0.75</v>
      </c>
      <c r="C12" s="159">
        <f>SUM(C10:C11)</f>
        <v>4</v>
      </c>
      <c r="D12" s="161" t="str">
        <f>IF(B12&lt;35%,"high risk", IF(B12&lt;66%, "medium risk", "high risk"))</f>
        <v>high risk</v>
      </c>
      <c r="E12" s="294"/>
    </row>
    <row r="13" spans="1:5" s="140" customFormat="1">
      <c r="A13" s="290" t="s">
        <v>371</v>
      </c>
      <c r="B13" s="290"/>
      <c r="C13" s="290"/>
      <c r="D13" s="299"/>
      <c r="E13" s="290"/>
    </row>
    <row r="14" spans="1:5" ht="47.25">
      <c r="A14" s="145" t="s">
        <v>372</v>
      </c>
      <c r="B14" s="146">
        <v>0</v>
      </c>
      <c r="C14" s="170">
        <v>2</v>
      </c>
      <c r="D14" s="160"/>
      <c r="E14" s="294"/>
    </row>
    <row r="15" spans="1:5" ht="31.5">
      <c r="A15" s="145" t="s">
        <v>373</v>
      </c>
      <c r="B15" s="146">
        <v>0</v>
      </c>
      <c r="C15" s="170">
        <v>2</v>
      </c>
      <c r="D15" s="174"/>
      <c r="E15" s="294"/>
    </row>
    <row r="16" spans="1:5">
      <c r="A16" s="162" t="s">
        <v>169</v>
      </c>
      <c r="B16" s="163">
        <f>SUM(B14:B15)/(COUNT(B14:B15)*2)</f>
        <v>0</v>
      </c>
      <c r="C16" s="175">
        <f>SUM(C14:C15)</f>
        <v>4</v>
      </c>
      <c r="D16" s="161" t="str">
        <f>IF(B16&lt;35%,"high risk", IF(B16&lt;66%, "medium risk", "high risk"))</f>
        <v>high risk</v>
      </c>
      <c r="E16" s="298"/>
    </row>
    <row r="17" spans="1:5" ht="18" customHeight="1">
      <c r="A17" s="300" t="s">
        <v>374</v>
      </c>
      <c r="B17" s="301"/>
      <c r="C17" s="301"/>
      <c r="D17" s="302"/>
      <c r="E17" s="303"/>
    </row>
    <row r="18" spans="1:5" ht="32.1" customHeight="1">
      <c r="A18" s="304" t="s">
        <v>375</v>
      </c>
      <c r="B18" s="305"/>
      <c r="C18" s="305"/>
      <c r="D18" s="306"/>
      <c r="E18" s="307"/>
    </row>
    <row r="19" spans="1:5" ht="42" customHeight="1">
      <c r="A19" s="166" t="s">
        <v>376</v>
      </c>
      <c r="B19" s="167">
        <v>0</v>
      </c>
      <c r="C19" s="176">
        <v>2</v>
      </c>
      <c r="D19" s="160"/>
      <c r="E19" s="308"/>
    </row>
    <row r="20" spans="1:5" ht="41.25" customHeight="1">
      <c r="A20" s="145" t="s">
        <v>377</v>
      </c>
      <c r="B20" s="146">
        <v>0</v>
      </c>
      <c r="C20" s="170">
        <v>2</v>
      </c>
      <c r="D20" s="174"/>
      <c r="E20" s="294"/>
    </row>
    <row r="21" spans="1:5" ht="60.75" customHeight="1">
      <c r="A21" s="145" t="s">
        <v>378</v>
      </c>
      <c r="B21" s="146">
        <v>0</v>
      </c>
      <c r="C21" s="170">
        <v>2</v>
      </c>
      <c r="D21" s="174"/>
      <c r="E21" s="294"/>
    </row>
    <row r="22" spans="1:5" ht="95.25" customHeight="1">
      <c r="A22" s="145" t="s">
        <v>379</v>
      </c>
      <c r="B22" s="146">
        <v>0</v>
      </c>
      <c r="C22" s="170">
        <v>2</v>
      </c>
      <c r="D22" s="174"/>
      <c r="E22" s="294"/>
    </row>
    <row r="23" spans="1:5">
      <c r="A23" s="148" t="s">
        <v>169</v>
      </c>
      <c r="B23" s="149">
        <f>SUM(B19:B22)/(COUNT(B19:B22)*2)</f>
        <v>0</v>
      </c>
      <c r="C23" s="171">
        <f>SUM(C19:C22)</f>
        <v>8</v>
      </c>
      <c r="D23" s="161" t="str">
        <f>IF(B23&lt;35%,"high risk", IF(B23&lt;66%, "medium risk", "high risk"))</f>
        <v>high risk</v>
      </c>
      <c r="E23" s="294"/>
    </row>
    <row r="24" spans="1:5" ht="41.25" customHeight="1">
      <c r="A24" s="290" t="s">
        <v>380</v>
      </c>
      <c r="B24" s="290"/>
      <c r="C24" s="290"/>
      <c r="D24" s="299"/>
      <c r="E24" s="290"/>
    </row>
    <row r="25" spans="1:5" ht="47.25">
      <c r="A25" s="145" t="s">
        <v>381</v>
      </c>
      <c r="B25" s="146">
        <v>1</v>
      </c>
      <c r="C25" s="170">
        <v>2</v>
      </c>
      <c r="D25" s="160"/>
      <c r="E25" s="294"/>
    </row>
    <row r="26" spans="1:5" ht="47.25">
      <c r="A26" s="152" t="s">
        <v>382</v>
      </c>
      <c r="B26" s="146">
        <v>1</v>
      </c>
      <c r="C26" s="170">
        <v>2</v>
      </c>
      <c r="D26" s="174"/>
      <c r="E26" s="294"/>
    </row>
    <row r="27" spans="1:5" ht="78.75">
      <c r="A27" s="152" t="s">
        <v>383</v>
      </c>
      <c r="B27" s="295">
        <v>1</v>
      </c>
      <c r="C27" s="296">
        <v>2</v>
      </c>
      <c r="D27" s="297"/>
      <c r="E27" s="294"/>
    </row>
    <row r="28" spans="1:5" ht="63.75" customHeight="1">
      <c r="A28" s="179" t="s">
        <v>384</v>
      </c>
      <c r="B28" s="295"/>
      <c r="C28" s="296"/>
      <c r="D28" s="297"/>
      <c r="E28" s="294"/>
    </row>
    <row r="29" spans="1:5" ht="94.5">
      <c r="A29" s="152" t="s">
        <v>385</v>
      </c>
      <c r="B29" s="295">
        <v>1</v>
      </c>
      <c r="C29" s="296">
        <v>2</v>
      </c>
      <c r="D29" s="297"/>
      <c r="E29" s="294"/>
    </row>
    <row r="30" spans="1:5" ht="90.75" customHeight="1">
      <c r="A30" s="180" t="s">
        <v>386</v>
      </c>
      <c r="B30" s="295"/>
      <c r="C30" s="296"/>
      <c r="D30" s="297"/>
      <c r="E30" s="294"/>
    </row>
    <row r="31" spans="1:5">
      <c r="A31" s="133" t="s">
        <v>169</v>
      </c>
      <c r="B31" s="149">
        <f>SUM(B25:B29)/(COUNT(B25:B29)*2)</f>
        <v>0.5</v>
      </c>
      <c r="C31" s="171">
        <f>SUM(C25:C29)</f>
        <v>8</v>
      </c>
      <c r="D31" s="161" t="str">
        <f>IF(B31&lt;35%,"high risk", IF(B31&lt;66%, "medium risk", "high risk"))</f>
        <v>medium risk</v>
      </c>
      <c r="E31" s="294"/>
    </row>
    <row r="32" spans="1:5">
      <c r="A32" s="290" t="s">
        <v>387</v>
      </c>
      <c r="B32" s="290"/>
      <c r="C32" s="290"/>
      <c r="D32" s="291"/>
      <c r="E32" s="290"/>
    </row>
    <row r="33" spans="1:5" ht="94.5">
      <c r="A33" s="145" t="s">
        <v>388</v>
      </c>
      <c r="B33" s="146">
        <v>1</v>
      </c>
      <c r="C33" s="147">
        <v>2</v>
      </c>
      <c r="D33" s="16"/>
      <c r="E33" s="336"/>
    </row>
    <row r="34" spans="1:5" ht="47.25">
      <c r="A34" s="145" t="s">
        <v>389</v>
      </c>
      <c r="B34" s="146">
        <v>1</v>
      </c>
      <c r="C34" s="147">
        <v>2</v>
      </c>
      <c r="D34" s="16"/>
      <c r="E34" s="336"/>
    </row>
    <row r="35" spans="1:5" ht="78.75">
      <c r="A35" s="145" t="s">
        <v>390</v>
      </c>
      <c r="B35" s="146">
        <v>0</v>
      </c>
      <c r="C35" s="147">
        <v>2</v>
      </c>
      <c r="D35" s="16"/>
      <c r="E35" s="336"/>
    </row>
    <row r="36" spans="1:5" ht="31.5">
      <c r="A36" s="145" t="s">
        <v>391</v>
      </c>
      <c r="B36" s="146">
        <v>1</v>
      </c>
      <c r="C36" s="147">
        <v>2</v>
      </c>
      <c r="D36" s="16"/>
      <c r="E36" s="336"/>
    </row>
    <row r="37" spans="1:5">
      <c r="A37" s="162" t="s">
        <v>169</v>
      </c>
      <c r="B37" s="163">
        <f>SUM(B33:B36)/(COUNT(B33:B36)*2)</f>
        <v>0.375</v>
      </c>
      <c r="C37" s="164">
        <f>SUM(C33:C36)</f>
        <v>8</v>
      </c>
      <c r="D37" s="165" t="str">
        <f>IF(B37&lt;35%,"high risk", IF(B37&lt;66%, "medium risk", "high risk"))</f>
        <v>medium risk</v>
      </c>
      <c r="E37" s="337"/>
    </row>
    <row r="38" spans="1:5">
      <c r="A38" s="300" t="s">
        <v>392</v>
      </c>
      <c r="B38" s="301"/>
      <c r="C38" s="301"/>
      <c r="D38" s="301"/>
      <c r="E38" s="303"/>
    </row>
    <row r="39" spans="1:5" ht="62.1" customHeight="1">
      <c r="A39" s="304" t="s">
        <v>393</v>
      </c>
      <c r="B39" s="305"/>
      <c r="C39" s="305"/>
      <c r="D39" s="305"/>
      <c r="E39" s="307"/>
    </row>
    <row r="40" spans="1:5" ht="236.25">
      <c r="A40" s="166" t="s">
        <v>394</v>
      </c>
      <c r="B40" s="167">
        <v>1</v>
      </c>
      <c r="C40" s="168">
        <v>2</v>
      </c>
      <c r="D40" s="169"/>
      <c r="E40" s="335"/>
    </row>
    <row r="41" spans="1:5" ht="126">
      <c r="A41" s="166" t="s">
        <v>395</v>
      </c>
      <c r="B41" s="199">
        <v>1</v>
      </c>
      <c r="C41" s="168">
        <v>2</v>
      </c>
      <c r="D41" s="169"/>
      <c r="E41" s="335"/>
    </row>
    <row r="42" spans="1:5" ht="47.25">
      <c r="A42" s="145" t="s">
        <v>396</v>
      </c>
      <c r="B42" s="146">
        <v>1</v>
      </c>
      <c r="C42" s="147">
        <v>2</v>
      </c>
      <c r="D42" s="16"/>
      <c r="E42" s="336"/>
    </row>
    <row r="43" spans="1:5">
      <c r="A43" s="148" t="s">
        <v>169</v>
      </c>
      <c r="B43" s="149">
        <f>SUM(B40:B42)/(COUNT(B40:B42)*2)</f>
        <v>0.5</v>
      </c>
      <c r="C43" s="150">
        <f>SUM(C40:C42)</f>
        <v>6</v>
      </c>
      <c r="D43" s="155" t="str">
        <f>IF(B43&lt;35%,"high risk", IF(B43&lt;66%, "medium risk", "high risk"))</f>
        <v>medium risk</v>
      </c>
      <c r="E43" s="336"/>
    </row>
    <row r="44" spans="1:5" ht="48.75" customHeight="1">
      <c r="A44" s="290" t="s">
        <v>397</v>
      </c>
      <c r="B44" s="290"/>
      <c r="C44" s="290"/>
      <c r="D44" s="290"/>
      <c r="E44" s="290"/>
    </row>
    <row r="45" spans="1:5" ht="78.75">
      <c r="A45" s="145" t="s">
        <v>398</v>
      </c>
      <c r="B45" s="146">
        <v>1</v>
      </c>
      <c r="C45" s="147">
        <v>2</v>
      </c>
      <c r="D45" s="16"/>
      <c r="E45" s="336"/>
    </row>
    <row r="46" spans="1:5" ht="63">
      <c r="A46" s="145" t="s">
        <v>399</v>
      </c>
      <c r="B46" s="146">
        <v>1</v>
      </c>
      <c r="C46" s="147">
        <v>2</v>
      </c>
      <c r="D46" s="16"/>
      <c r="E46" s="336"/>
    </row>
    <row r="47" spans="1:5" ht="54.75" customHeight="1">
      <c r="A47" s="145" t="s">
        <v>400</v>
      </c>
      <c r="B47" s="146">
        <v>0</v>
      </c>
      <c r="C47" s="147">
        <v>2</v>
      </c>
      <c r="D47" s="16"/>
      <c r="E47" s="336"/>
    </row>
    <row r="48" spans="1:5">
      <c r="A48" s="148" t="s">
        <v>169</v>
      </c>
      <c r="B48" s="149">
        <f>SUM(B45:B47)/(COUNT(B45:B47)*2)</f>
        <v>0.33333333333333331</v>
      </c>
      <c r="C48" s="150">
        <f>SUM(C45:C47)</f>
        <v>6</v>
      </c>
      <c r="D48" s="155" t="str">
        <f>IF(B48&lt;35%,"high risk", IF(B48&lt;66%, "medium risk", "high risk"))</f>
        <v>high risk</v>
      </c>
      <c r="E48" s="336"/>
    </row>
    <row r="49" spans="1:5" ht="36" customHeight="1">
      <c r="A49" s="8"/>
      <c r="B49" s="9"/>
      <c r="C49" s="9"/>
      <c r="D49" s="9"/>
      <c r="E49" s="10"/>
    </row>
    <row r="50" spans="1:5" ht="17.100000000000001" customHeight="1">
      <c r="A50" s="135" t="s">
        <v>401</v>
      </c>
      <c r="B50" s="136"/>
      <c r="C50" s="136"/>
      <c r="D50" s="29"/>
      <c r="E50" s="29"/>
    </row>
    <row r="51" spans="1:5" ht="18.75">
      <c r="A51" s="28" t="s">
        <v>273</v>
      </c>
      <c r="B51" s="131">
        <f>AVERAGE(B7,B12,B16,B23,B31,B43,B37,B48)</f>
        <v>0.36979166666666669</v>
      </c>
      <c r="C51" s="137"/>
      <c r="D51" s="11"/>
      <c r="E51" s="11"/>
    </row>
    <row r="52" spans="1:5" ht="18.75">
      <c r="A52" s="28" t="s">
        <v>274</v>
      </c>
      <c r="B52" s="154" t="str">
        <f>IF(B51&lt;25%, "At high risk", IF(B51&lt;=35%, "At high to moderate risk", IF(B51&lt;=49%, "At moderate to high risk", IF(B51&lt;=69%, "Moderate", IF(B51&lt;=85%, "Substantial", "High")))))</f>
        <v>At moderate to high risk</v>
      </c>
      <c r="C52" s="138"/>
      <c r="D52" s="12"/>
      <c r="E52" s="12"/>
    </row>
    <row r="53" spans="1:5">
      <c r="A53" s="132" t="s">
        <v>200</v>
      </c>
      <c r="B53" s="313"/>
      <c r="C53" s="313"/>
      <c r="D53" s="313"/>
      <c r="E53" s="314"/>
    </row>
    <row r="54" spans="1:5" ht="47.25">
      <c r="A54" s="134" t="s">
        <v>361</v>
      </c>
      <c r="B54" s="315"/>
      <c r="C54" s="315"/>
      <c r="D54" s="315"/>
      <c r="E54" s="316"/>
    </row>
    <row r="55" spans="1:5">
      <c r="A55" s="132" t="s">
        <v>202</v>
      </c>
      <c r="B55" s="309"/>
      <c r="C55" s="309"/>
      <c r="D55" s="309"/>
      <c r="E55" s="310"/>
    </row>
    <row r="56" spans="1:5" ht="31.5">
      <c r="A56" s="133" t="s">
        <v>39</v>
      </c>
      <c r="B56" s="311"/>
      <c r="C56" s="311"/>
      <c r="D56" s="311"/>
      <c r="E56" s="312"/>
    </row>
    <row r="57" spans="1:5">
      <c r="A57" s="132" t="s">
        <v>203</v>
      </c>
      <c r="B57" s="309"/>
      <c r="C57" s="309"/>
      <c r="D57" s="309"/>
      <c r="E57" s="310"/>
    </row>
    <row r="58" spans="1:5" ht="126">
      <c r="A58" s="133" t="s">
        <v>40</v>
      </c>
      <c r="B58" s="311"/>
      <c r="C58" s="311"/>
      <c r="D58" s="311"/>
      <c r="E58" s="312"/>
    </row>
    <row r="59" spans="1:5">
      <c r="A59" s="132" t="s">
        <v>204</v>
      </c>
      <c r="B59" s="309"/>
      <c r="C59" s="309"/>
      <c r="D59" s="309"/>
      <c r="E59" s="310"/>
    </row>
    <row r="60" spans="1:5" ht="47.25">
      <c r="A60" s="133" t="s">
        <v>402</v>
      </c>
      <c r="B60" s="311"/>
      <c r="C60" s="311"/>
      <c r="D60" s="311"/>
      <c r="E60" s="312"/>
    </row>
    <row r="61" spans="1:5">
      <c r="A61" s="3"/>
    </row>
    <row r="62" spans="1:5">
      <c r="A62" s="3"/>
    </row>
    <row r="63" spans="1:5">
      <c r="A63" s="4"/>
    </row>
    <row r="64" spans="1:5">
      <c r="A64" s="3"/>
    </row>
  </sheetData>
  <mergeCells count="30">
    <mergeCell ref="B55:E56"/>
    <mergeCell ref="B57:E58"/>
    <mergeCell ref="B59:E60"/>
    <mergeCell ref="A5:E5"/>
    <mergeCell ref="B27:B28"/>
    <mergeCell ref="C27:C28"/>
    <mergeCell ref="D27:D28"/>
    <mergeCell ref="D29:D30"/>
    <mergeCell ref="C29:C30"/>
    <mergeCell ref="B29:B30"/>
    <mergeCell ref="A24:E24"/>
    <mergeCell ref="E25:E31"/>
    <mergeCell ref="A44:E44"/>
    <mergeCell ref="E45:E48"/>
    <mergeCell ref="B53:E54"/>
    <mergeCell ref="A38:E38"/>
    <mergeCell ref="E40:E43"/>
    <mergeCell ref="A32:E32"/>
    <mergeCell ref="E33:E37"/>
    <mergeCell ref="A13:E13"/>
    <mergeCell ref="E14:E16"/>
    <mergeCell ref="A17:E17"/>
    <mergeCell ref="A18:E18"/>
    <mergeCell ref="E19:E23"/>
    <mergeCell ref="A39:E39"/>
    <mergeCell ref="A4:E4"/>
    <mergeCell ref="E6:E7"/>
    <mergeCell ref="A8:E8"/>
    <mergeCell ref="A9:E9"/>
    <mergeCell ref="E10:E12"/>
  </mergeCells>
  <hyperlinks>
    <hyperlink ref="A28" r:id="rId1" display="https://www.who.int/substance_abuse/publications/opioid_dependence_guidelines.pdf" xr:uid="{00000000-0004-0000-0B00-000000000000}"/>
    <hyperlink ref="A30" r:id="rId2" display="https://www.who.int/substance_abuse/publications/opioid_dependence_guidelines.pdf" xr:uid="{00000000-0004-0000-0B00-000001000000}"/>
  </hyperlinks>
  <printOptions horizontalCentered="1"/>
  <pageMargins left="0.48611111111111099" right="0.57189542483660105" top="0.75" bottom="0.75" header="0.3" footer="0.3"/>
  <pageSetup paperSize="9" scale="70" orientation="landscape" horizontalDpi="0" verticalDpi="0"/>
  <headerFooter>
    <oddHeader xml:space="preserve">&amp;C&amp;A&amp;R&amp;P / &amp;N
</oddHeader>
  </headerFooter>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40"/>
  <sheetViews>
    <sheetView tabSelected="1" zoomScaleNormal="100" zoomScalePageLayoutView="34" workbookViewId="0"/>
  </sheetViews>
  <sheetFormatPr defaultColWidth="11" defaultRowHeight="15.75"/>
  <cols>
    <col min="1" max="1" width="67" customWidth="1"/>
    <col min="2" max="2" width="26.5" style="123" customWidth="1"/>
    <col min="3" max="3" width="14.625" style="139" customWidth="1"/>
    <col min="4" max="4" width="14" customWidth="1"/>
    <col min="5" max="5" width="65.5" customWidth="1"/>
  </cols>
  <sheetData>
    <row r="1" spans="1:5" ht="20.25">
      <c r="A1" s="5" t="s">
        <v>465</v>
      </c>
    </row>
    <row r="2" spans="1:5" ht="20.25">
      <c r="A2" s="6" t="s">
        <v>403</v>
      </c>
    </row>
    <row r="3" spans="1:5" ht="87" customHeight="1">
      <c r="A3" s="141" t="s">
        <v>25</v>
      </c>
      <c r="B3" s="142" t="s">
        <v>164</v>
      </c>
      <c r="C3" s="143" t="s">
        <v>26</v>
      </c>
      <c r="D3" s="142" t="s">
        <v>165</v>
      </c>
      <c r="E3" s="144" t="s">
        <v>28</v>
      </c>
    </row>
    <row r="4" spans="1:5" ht="39.75" customHeight="1">
      <c r="A4" s="288" t="s">
        <v>404</v>
      </c>
      <c r="B4" s="288"/>
      <c r="C4" s="288"/>
      <c r="D4" s="288"/>
      <c r="E4" s="288"/>
    </row>
    <row r="5" spans="1:5" ht="89.25" customHeight="1">
      <c r="A5" s="338" t="s">
        <v>405</v>
      </c>
      <c r="B5" s="338"/>
      <c r="C5" s="338"/>
      <c r="D5" s="341"/>
      <c r="E5" s="338"/>
    </row>
    <row r="6" spans="1:5" ht="78.75" customHeight="1">
      <c r="A6" s="145" t="s">
        <v>406</v>
      </c>
      <c r="B6" s="146">
        <v>1</v>
      </c>
      <c r="C6" s="170">
        <v>2</v>
      </c>
      <c r="D6" s="172"/>
      <c r="E6" s="289"/>
    </row>
    <row r="7" spans="1:5" ht="75" customHeight="1">
      <c r="A7" s="145" t="s">
        <v>407</v>
      </c>
      <c r="B7" s="146">
        <v>1</v>
      </c>
      <c r="C7" s="170">
        <v>2</v>
      </c>
      <c r="D7" s="173"/>
      <c r="E7" s="289"/>
    </row>
    <row r="8" spans="1:5" ht="75.75" customHeight="1">
      <c r="A8" s="145" t="s">
        <v>408</v>
      </c>
      <c r="B8" s="146">
        <v>2</v>
      </c>
      <c r="C8" s="170">
        <v>2</v>
      </c>
      <c r="D8" s="173"/>
      <c r="E8" s="289"/>
    </row>
    <row r="9" spans="1:5">
      <c r="A9" s="148" t="s">
        <v>169</v>
      </c>
      <c r="B9" s="149">
        <f>SUM(B6:B8)/(COUNT(B6:B8)*2)</f>
        <v>0.66666666666666663</v>
      </c>
      <c r="C9" s="171">
        <f>SUM(C6:C8)</f>
        <v>6</v>
      </c>
      <c r="D9" s="161" t="str">
        <f>IF(B9&lt;35%,"high risk", IF(B9&lt;66%, "medium risk", "high risk"))</f>
        <v>high risk</v>
      </c>
      <c r="E9" s="289"/>
    </row>
    <row r="10" spans="1:5" ht="34.5" customHeight="1">
      <c r="A10" s="318" t="s">
        <v>409</v>
      </c>
      <c r="B10" s="318"/>
      <c r="C10" s="318"/>
      <c r="D10" s="299"/>
      <c r="E10" s="318"/>
    </row>
    <row r="11" spans="1:5" ht="45" customHeight="1">
      <c r="A11" s="338" t="s">
        <v>410</v>
      </c>
      <c r="B11" s="338"/>
      <c r="C11" s="338"/>
      <c r="D11" s="338"/>
      <c r="E11" s="338"/>
    </row>
    <row r="12" spans="1:5" ht="63">
      <c r="A12" s="145" t="s">
        <v>411</v>
      </c>
      <c r="B12" s="146">
        <v>1</v>
      </c>
      <c r="C12" s="147">
        <v>2</v>
      </c>
      <c r="D12" s="160"/>
      <c r="E12" s="337"/>
    </row>
    <row r="13" spans="1:5" ht="31.5">
      <c r="A13" s="152" t="s">
        <v>412</v>
      </c>
      <c r="B13" s="146">
        <v>1</v>
      </c>
      <c r="C13" s="147">
        <v>2</v>
      </c>
      <c r="D13" s="174"/>
      <c r="E13" s="339"/>
    </row>
    <row r="14" spans="1:5" ht="30" customHeight="1">
      <c r="A14" s="152" t="s">
        <v>413</v>
      </c>
      <c r="B14" s="295">
        <v>2</v>
      </c>
      <c r="C14" s="340">
        <v>2</v>
      </c>
      <c r="D14" s="297"/>
      <c r="E14" s="339"/>
    </row>
    <row r="15" spans="1:5" ht="97.5" customHeight="1">
      <c r="A15" s="158" t="s">
        <v>414</v>
      </c>
      <c r="B15" s="295"/>
      <c r="C15" s="340"/>
      <c r="D15" s="297"/>
      <c r="E15" s="339"/>
    </row>
    <row r="16" spans="1:5">
      <c r="A16" s="133" t="s">
        <v>169</v>
      </c>
      <c r="B16" s="149">
        <f>SUM(B12:B15)/(COUNT(B12:B15)*2)</f>
        <v>0.66666666666666663</v>
      </c>
      <c r="C16" s="153">
        <f>SUM(C12:C15)</f>
        <v>6</v>
      </c>
      <c r="D16" s="161" t="str">
        <f>IF(B16&lt;35%,"high risk", IF(B16&lt;66%, "medium risk", "high risk"))</f>
        <v>high risk</v>
      </c>
      <c r="E16" s="335"/>
    </row>
    <row r="17" spans="1:5" s="140" customFormat="1" ht="45.75" customHeight="1">
      <c r="A17" s="300" t="s">
        <v>415</v>
      </c>
      <c r="B17" s="301"/>
      <c r="C17" s="301"/>
      <c r="D17" s="301"/>
      <c r="E17" s="303"/>
    </row>
    <row r="18" spans="1:5" ht="63.75" customHeight="1">
      <c r="A18" s="338" t="s">
        <v>416</v>
      </c>
      <c r="B18" s="338"/>
      <c r="C18" s="338"/>
      <c r="D18" s="341"/>
      <c r="E18" s="338"/>
    </row>
    <row r="19" spans="1:5" ht="31.5">
      <c r="A19" s="145" t="s">
        <v>417</v>
      </c>
      <c r="B19" s="146">
        <v>0</v>
      </c>
      <c r="C19" s="170">
        <v>2</v>
      </c>
      <c r="D19" s="160"/>
      <c r="E19" s="294"/>
    </row>
    <row r="20" spans="1:5">
      <c r="A20" s="162" t="s">
        <v>169</v>
      </c>
      <c r="B20" s="163">
        <f>SUM(B19:B19)/(COUNT(B19:B19)*2)</f>
        <v>0</v>
      </c>
      <c r="C20" s="175">
        <f>SUM(C19:C19)</f>
        <v>2</v>
      </c>
      <c r="D20" s="161" t="str">
        <f>IF(B20&lt;35%,"high risk", IF(B20&lt;66%, "medium risk", "high risk"))</f>
        <v>high risk</v>
      </c>
      <c r="E20" s="298"/>
    </row>
    <row r="21" spans="1:5" ht="18" customHeight="1">
      <c r="A21" s="300" t="s">
        <v>418</v>
      </c>
      <c r="B21" s="301"/>
      <c r="C21" s="301"/>
      <c r="D21" s="302"/>
      <c r="E21" s="303"/>
    </row>
    <row r="22" spans="1:5" ht="141" customHeight="1">
      <c r="A22" s="304" t="s">
        <v>419</v>
      </c>
      <c r="B22" s="305"/>
      <c r="C22" s="305"/>
      <c r="D22" s="306"/>
      <c r="E22" s="307"/>
    </row>
    <row r="23" spans="1:5" ht="63">
      <c r="A23" s="166" t="s">
        <v>420</v>
      </c>
      <c r="B23" s="167">
        <v>0</v>
      </c>
      <c r="C23" s="176">
        <v>2</v>
      </c>
      <c r="D23" s="160"/>
      <c r="E23" s="308"/>
    </row>
    <row r="24" spans="1:5">
      <c r="A24" s="148" t="s">
        <v>169</v>
      </c>
      <c r="B24" s="149">
        <f>SUM(B23:B23)/(COUNT(B23:B23)*2)</f>
        <v>0</v>
      </c>
      <c r="C24" s="171">
        <f>SUM(C23:C23)</f>
        <v>2</v>
      </c>
      <c r="D24" s="161" t="str">
        <f>IF(B24&lt;35%,"high risk", IF(B24&lt;66%, "medium risk", "high risk"))</f>
        <v>high risk</v>
      </c>
      <c r="E24" s="294"/>
    </row>
    <row r="25" spans="1:5" ht="36" customHeight="1">
      <c r="A25" s="8"/>
      <c r="B25" s="9"/>
      <c r="C25" s="9"/>
      <c r="D25" s="9"/>
      <c r="E25" s="10"/>
    </row>
    <row r="26" spans="1:5" ht="17.100000000000001" customHeight="1">
      <c r="A26" s="135" t="s">
        <v>401</v>
      </c>
      <c r="B26" s="136"/>
      <c r="C26" s="136"/>
      <c r="D26" s="29"/>
      <c r="E26" s="29"/>
    </row>
    <row r="27" spans="1:5" ht="18.75">
      <c r="A27" s="28" t="s">
        <v>199</v>
      </c>
      <c r="B27" s="131">
        <f>AVERAGE(B9,B16,B20,B24)</f>
        <v>0.33333333333333331</v>
      </c>
      <c r="C27" s="137"/>
      <c r="D27" s="11"/>
      <c r="E27" s="11"/>
    </row>
    <row r="28" spans="1:5" ht="18.75">
      <c r="A28" s="28" t="s">
        <v>35</v>
      </c>
      <c r="B28" s="154" t="str">
        <f>IF(B27&lt;25%, "At high risk", IF(B27&lt;=35%, "At high to moderate risk", IF(B27&lt;=49%, "At moderate to high risk", IF(B27&lt;=69%, "Moderate", IF(B27&lt;=85%, "Substantial", "High")))))</f>
        <v>At high to moderate risk</v>
      </c>
      <c r="C28" s="138"/>
      <c r="D28" s="12"/>
      <c r="E28" s="12"/>
    </row>
    <row r="29" spans="1:5">
      <c r="A29" s="132" t="s">
        <v>200</v>
      </c>
      <c r="B29" s="313"/>
      <c r="C29" s="313"/>
      <c r="D29" s="313"/>
      <c r="E29" s="314"/>
    </row>
    <row r="30" spans="1:5" ht="47.25">
      <c r="A30" s="134" t="s">
        <v>37</v>
      </c>
      <c r="B30" s="315"/>
      <c r="C30" s="315"/>
      <c r="D30" s="315"/>
      <c r="E30" s="316"/>
    </row>
    <row r="31" spans="1:5">
      <c r="A31" s="132" t="s">
        <v>202</v>
      </c>
      <c r="B31" s="309"/>
      <c r="C31" s="309"/>
      <c r="D31" s="309"/>
      <c r="E31" s="310"/>
    </row>
    <row r="32" spans="1:5" ht="31.5">
      <c r="A32" s="133" t="s">
        <v>39</v>
      </c>
      <c r="B32" s="311"/>
      <c r="C32" s="311"/>
      <c r="D32" s="311"/>
      <c r="E32" s="312"/>
    </row>
    <row r="33" spans="1:5">
      <c r="A33" s="132" t="s">
        <v>275</v>
      </c>
      <c r="B33" s="309"/>
      <c r="C33" s="309"/>
      <c r="D33" s="309"/>
      <c r="E33" s="310"/>
    </row>
    <row r="34" spans="1:5" ht="126">
      <c r="A34" s="133" t="s">
        <v>40</v>
      </c>
      <c r="B34" s="311"/>
      <c r="C34" s="311"/>
      <c r="D34" s="311"/>
      <c r="E34" s="312"/>
    </row>
    <row r="35" spans="1:5">
      <c r="A35" s="132" t="s">
        <v>204</v>
      </c>
      <c r="B35" s="309"/>
      <c r="C35" s="309"/>
      <c r="D35" s="309"/>
      <c r="E35" s="310"/>
    </row>
    <row r="36" spans="1:5" ht="56.25" customHeight="1">
      <c r="A36" s="133" t="s">
        <v>402</v>
      </c>
      <c r="B36" s="311"/>
      <c r="C36" s="311"/>
      <c r="D36" s="311"/>
      <c r="E36" s="312"/>
    </row>
    <row r="37" spans="1:5">
      <c r="A37" s="3"/>
    </row>
    <row r="38" spans="1:5">
      <c r="A38" s="3"/>
    </row>
    <row r="39" spans="1:5">
      <c r="A39" s="4"/>
    </row>
    <row r="40" spans="1:5">
      <c r="A40" s="3"/>
    </row>
  </sheetData>
  <mergeCells count="19">
    <mergeCell ref="B31:E32"/>
    <mergeCell ref="B33:E34"/>
    <mergeCell ref="B35:E36"/>
    <mergeCell ref="A5:E5"/>
    <mergeCell ref="A18:E18"/>
    <mergeCell ref="B29:E30"/>
    <mergeCell ref="A17:E17"/>
    <mergeCell ref="E19:E20"/>
    <mergeCell ref="A21:E21"/>
    <mergeCell ref="A22:E22"/>
    <mergeCell ref="E23:E24"/>
    <mergeCell ref="A4:E4"/>
    <mergeCell ref="E6:E9"/>
    <mergeCell ref="A10:E10"/>
    <mergeCell ref="A11:E11"/>
    <mergeCell ref="E12:E16"/>
    <mergeCell ref="B14:B15"/>
    <mergeCell ref="C14:C15"/>
    <mergeCell ref="D14:D15"/>
  </mergeCells>
  <printOptions horizontalCentered="1"/>
  <pageMargins left="0.48611111111111099" right="0.57189542483660105" top="0.75" bottom="0.75" header="0.3" footer="0.3"/>
  <pageSetup paperSize="9" scale="70" orientation="landscape" horizontalDpi="0" verticalDpi="0"/>
  <headerFooter>
    <oddHeader xml:space="preserve">&amp;C&amp;A&amp;R&amp;P / &amp;N
</oddHeader>
  </headerFooter>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43"/>
  <sheetViews>
    <sheetView topLeftCell="A19" zoomScaleNormal="100" workbookViewId="0">
      <selection activeCell="C39" sqref="C39"/>
    </sheetView>
  </sheetViews>
  <sheetFormatPr defaultColWidth="11" defaultRowHeight="15.75"/>
  <cols>
    <col min="1" max="1" width="44.875" customWidth="1"/>
    <col min="3" max="3" width="13.125" customWidth="1"/>
  </cols>
  <sheetData>
    <row r="1" spans="1:5" ht="32.25" customHeight="1">
      <c r="A1" s="342" t="s">
        <v>421</v>
      </c>
      <c r="B1" s="342"/>
      <c r="C1" s="342"/>
      <c r="D1" s="342"/>
      <c r="E1" s="342"/>
    </row>
    <row r="2" spans="1:5" ht="48" customHeight="1">
      <c r="A2" s="343" t="s">
        <v>422</v>
      </c>
      <c r="B2" s="343"/>
      <c r="C2" s="343"/>
      <c r="D2" s="343"/>
      <c r="E2" s="343"/>
    </row>
    <row r="3" spans="1:5" ht="32.1" customHeight="1">
      <c r="A3" s="343" t="s">
        <v>423</v>
      </c>
      <c r="B3" s="343"/>
      <c r="C3" s="343"/>
      <c r="D3" s="343"/>
      <c r="E3" s="343"/>
    </row>
    <row r="4" spans="1:5">
      <c r="A4" s="4"/>
    </row>
    <row r="5" spans="1:5">
      <c r="A5" s="125"/>
      <c r="B5" s="126">
        <v>2017</v>
      </c>
      <c r="C5" s="126">
        <v>2018</v>
      </c>
      <c r="D5" s="126">
        <v>2019</v>
      </c>
      <c r="E5" s="126">
        <v>2020</v>
      </c>
    </row>
    <row r="6" spans="1:5">
      <c r="A6" s="127" t="s">
        <v>424</v>
      </c>
      <c r="B6" s="128"/>
      <c r="C6" s="128"/>
      <c r="D6" s="128"/>
      <c r="E6" s="128"/>
    </row>
    <row r="7" spans="1:5">
      <c r="A7" s="125" t="s">
        <v>425</v>
      </c>
      <c r="B7" s="125"/>
      <c r="C7" s="125"/>
      <c r="D7" s="125"/>
      <c r="E7" s="125"/>
    </row>
    <row r="8" spans="1:5" ht="25.5">
      <c r="A8" s="125" t="s">
        <v>426</v>
      </c>
      <c r="B8" s="125"/>
      <c r="C8" s="125"/>
      <c r="D8" s="125"/>
      <c r="E8" s="125"/>
    </row>
    <row r="9" spans="1:5">
      <c r="A9" s="125" t="s">
        <v>427</v>
      </c>
      <c r="B9" s="125"/>
      <c r="C9" s="125"/>
      <c r="D9" s="125"/>
      <c r="E9" s="125"/>
    </row>
    <row r="10" spans="1:5">
      <c r="A10" s="125" t="s">
        <v>428</v>
      </c>
      <c r="B10" s="125"/>
      <c r="C10" s="125"/>
      <c r="D10" s="125"/>
      <c r="E10" s="125"/>
    </row>
    <row r="11" spans="1:5">
      <c r="A11" s="125" t="s">
        <v>429</v>
      </c>
      <c r="B11" s="125"/>
      <c r="C11" s="125"/>
      <c r="D11" s="125"/>
      <c r="E11" s="125"/>
    </row>
    <row r="12" spans="1:5">
      <c r="A12" s="125" t="s">
        <v>430</v>
      </c>
      <c r="B12" s="125"/>
      <c r="C12" s="125"/>
      <c r="D12" s="125"/>
      <c r="E12" s="125"/>
    </row>
    <row r="13" spans="1:5" ht="25.5">
      <c r="A13" s="125" t="s">
        <v>431</v>
      </c>
      <c r="B13" s="125"/>
      <c r="C13" s="125"/>
      <c r="D13" s="125"/>
      <c r="E13" s="125"/>
    </row>
    <row r="14" spans="1:5" ht="25.5">
      <c r="A14" s="125" t="s">
        <v>432</v>
      </c>
      <c r="B14" s="125"/>
      <c r="C14" s="125"/>
      <c r="D14" s="125"/>
      <c r="E14" s="125"/>
    </row>
    <row r="15" spans="1:5" ht="25.5">
      <c r="A15" s="125" t="s">
        <v>433</v>
      </c>
      <c r="B15" s="125"/>
      <c r="C15" s="125"/>
      <c r="D15" s="125"/>
      <c r="E15" s="125"/>
    </row>
    <row r="16" spans="1:5">
      <c r="A16" s="127" t="s">
        <v>434</v>
      </c>
      <c r="B16" s="128"/>
      <c r="C16" s="128"/>
      <c r="D16" s="128"/>
      <c r="E16" s="128"/>
    </row>
    <row r="17" spans="1:5">
      <c r="A17" s="125" t="s">
        <v>435</v>
      </c>
      <c r="B17" s="125"/>
      <c r="C17" s="125"/>
      <c r="D17" s="125"/>
      <c r="E17" s="125"/>
    </row>
    <row r="18" spans="1:5" ht="25.5">
      <c r="A18" s="125" t="s">
        <v>436</v>
      </c>
      <c r="B18" s="125"/>
      <c r="C18" s="125"/>
      <c r="D18" s="125"/>
      <c r="E18" s="125"/>
    </row>
    <row r="19" spans="1:5">
      <c r="A19" s="127" t="s">
        <v>437</v>
      </c>
      <c r="B19" s="128"/>
      <c r="C19" s="128"/>
      <c r="D19" s="128"/>
      <c r="E19" s="128"/>
    </row>
    <row r="20" spans="1:5" ht="25.5">
      <c r="A20" s="125" t="s">
        <v>438</v>
      </c>
      <c r="B20" s="125"/>
      <c r="C20" s="125"/>
      <c r="D20" s="125"/>
      <c r="E20" s="125"/>
    </row>
    <row r="21" spans="1:5" ht="38.25">
      <c r="A21" s="125" t="s">
        <v>439</v>
      </c>
      <c r="B21" s="125"/>
      <c r="C21" s="125"/>
      <c r="D21" s="125"/>
      <c r="E21" s="125"/>
    </row>
    <row r="22" spans="1:5" ht="25.5">
      <c r="A22" s="125" t="s">
        <v>440</v>
      </c>
      <c r="B22" s="125"/>
      <c r="C22" s="125"/>
      <c r="D22" s="125"/>
      <c r="E22" s="125"/>
    </row>
    <row r="23" spans="1:5" ht="25.5">
      <c r="A23" s="125" t="s">
        <v>441</v>
      </c>
      <c r="B23" s="125"/>
      <c r="C23" s="125"/>
      <c r="D23" s="125"/>
      <c r="E23" s="125"/>
    </row>
    <row r="24" spans="1:5" ht="25.5">
      <c r="A24" s="125" t="s">
        <v>442</v>
      </c>
      <c r="B24" s="125"/>
      <c r="C24" s="125"/>
      <c r="D24" s="125"/>
      <c r="E24" s="125"/>
    </row>
    <row r="25" spans="1:5" ht="25.5">
      <c r="A25" s="125" t="s">
        <v>443</v>
      </c>
      <c r="B25" s="125"/>
      <c r="C25" s="125"/>
      <c r="D25" s="125"/>
      <c r="E25" s="125"/>
    </row>
    <row r="26" spans="1:5" ht="25.5">
      <c r="A26" s="125" t="s">
        <v>444</v>
      </c>
      <c r="B26" s="125"/>
      <c r="C26" s="125"/>
      <c r="D26" s="125"/>
      <c r="E26" s="125"/>
    </row>
    <row r="27" spans="1:5">
      <c r="A27" s="125" t="s">
        <v>445</v>
      </c>
      <c r="B27" s="125"/>
      <c r="C27" s="125"/>
      <c r="D27" s="125"/>
      <c r="E27" s="125"/>
    </row>
    <row r="28" spans="1:5" ht="25.5">
      <c r="A28" s="125" t="s">
        <v>446</v>
      </c>
      <c r="B28" s="125"/>
      <c r="C28" s="125"/>
      <c r="D28" s="125"/>
      <c r="E28" s="125"/>
    </row>
    <row r="29" spans="1:5">
      <c r="A29" s="125" t="s">
        <v>447</v>
      </c>
      <c r="B29" s="125"/>
      <c r="C29" s="125"/>
      <c r="D29" s="125"/>
      <c r="E29" s="125"/>
    </row>
    <row r="30" spans="1:5" ht="25.5">
      <c r="A30" s="125" t="s">
        <v>448</v>
      </c>
      <c r="B30" s="125"/>
      <c r="C30" s="125"/>
      <c r="D30" s="125"/>
      <c r="E30" s="125"/>
    </row>
    <row r="31" spans="1:5" ht="25.5">
      <c r="A31" s="125" t="s">
        <v>449</v>
      </c>
      <c r="B31" s="125"/>
      <c r="C31" s="125"/>
      <c r="D31" s="125"/>
      <c r="E31" s="125"/>
    </row>
    <row r="32" spans="1:5" ht="25.5">
      <c r="A32" s="125" t="s">
        <v>450</v>
      </c>
      <c r="B32" s="125"/>
      <c r="C32" s="125"/>
      <c r="D32" s="125"/>
      <c r="E32" s="125"/>
    </row>
    <row r="33" spans="1:5" ht="25.5">
      <c r="A33" s="125" t="s">
        <v>451</v>
      </c>
      <c r="B33" s="125"/>
      <c r="C33" s="125"/>
      <c r="D33" s="125"/>
      <c r="E33" s="125"/>
    </row>
    <row r="34" spans="1:5" ht="25.5">
      <c r="A34" s="125" t="s">
        <v>452</v>
      </c>
      <c r="B34" s="125"/>
      <c r="C34" s="125"/>
      <c r="D34" s="125"/>
      <c r="E34" s="125"/>
    </row>
    <row r="35" spans="1:5">
      <c r="A35" s="118"/>
    </row>
    <row r="36" spans="1:5">
      <c r="A36" s="118"/>
    </row>
    <row r="37" spans="1:5">
      <c r="A37" s="119" t="s">
        <v>453</v>
      </c>
    </row>
    <row r="38" spans="1:5">
      <c r="A38" s="125"/>
      <c r="B38" s="126" t="s">
        <v>456</v>
      </c>
      <c r="C38" s="126" t="s">
        <v>457</v>
      </c>
    </row>
    <row r="39" spans="1:5">
      <c r="A39" s="125" t="s">
        <v>455</v>
      </c>
      <c r="B39" s="125"/>
      <c r="C39" s="125"/>
    </row>
    <row r="40" spans="1:5" ht="25.5">
      <c r="A40" s="125" t="s">
        <v>454</v>
      </c>
      <c r="B40" s="125"/>
      <c r="C40" s="125"/>
    </row>
    <row r="42" spans="1:5">
      <c r="A42" s="120"/>
    </row>
    <row r="43" spans="1:5">
      <c r="A43" s="121"/>
      <c r="B43" s="122"/>
    </row>
  </sheetData>
  <mergeCells count="3">
    <mergeCell ref="A1:E1"/>
    <mergeCell ref="A2:E2"/>
    <mergeCell ref="A3:E3"/>
  </mergeCells>
  <pageMargins left="0.7" right="0.7" top="0.75" bottom="0.75" header="0.3" footer="0.3"/>
  <pageSetup paperSize="9" scale="8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0"/>
  <sheetViews>
    <sheetView showWhiteSpace="0" view="pageLayout" zoomScale="90" zoomScaleNormal="120" zoomScalePageLayoutView="90" workbookViewId="0">
      <selection activeCell="C34" sqref="C34"/>
    </sheetView>
  </sheetViews>
  <sheetFormatPr defaultColWidth="11" defaultRowHeight="15.75"/>
  <cols>
    <col min="1" max="1" width="5.5" customWidth="1"/>
    <col min="2" max="2" width="50" customWidth="1"/>
    <col min="3" max="3" width="31.5" customWidth="1"/>
    <col min="4" max="4" width="11.875" customWidth="1"/>
    <col min="5" max="5" width="11.625" customWidth="1"/>
    <col min="6" max="6" width="11" customWidth="1"/>
    <col min="7" max="7" width="4.875" customWidth="1"/>
    <col min="8" max="8" width="21.625" customWidth="1"/>
    <col min="9" max="9" width="51.5" customWidth="1"/>
    <col min="10" max="10" width="16.125" customWidth="1"/>
  </cols>
  <sheetData>
    <row r="1" spans="1:5" ht="21">
      <c r="A1" s="75" t="s">
        <v>86</v>
      </c>
    </row>
    <row r="2" spans="1:5" ht="21">
      <c r="A2" s="75" t="s">
        <v>90</v>
      </c>
    </row>
    <row r="3" spans="1:5">
      <c r="A3" s="95" t="s">
        <v>91</v>
      </c>
    </row>
    <row r="4" spans="1:5" ht="21">
      <c r="A4" s="75"/>
    </row>
    <row r="5" spans="1:5" ht="21">
      <c r="A5" s="75"/>
    </row>
    <row r="6" spans="1:5" ht="16.5" thickBot="1">
      <c r="C6" s="57" t="s">
        <v>9</v>
      </c>
      <c r="D6" s="57"/>
      <c r="E6" s="57" t="s">
        <v>104</v>
      </c>
    </row>
    <row r="7" spans="1:5">
      <c r="A7" s="60" t="s">
        <v>92</v>
      </c>
      <c r="B7" s="72"/>
      <c r="C7" s="65" t="str">
        <f>IF(E7&lt;25%, B30, IF(E7&lt;=35%, B29, IF(E7&lt;=49%, B28, IF(E7&lt;=69%, B27, IF(E7&lt;=85%, B26, B25)))))</f>
        <v>Умеренно высокий уровень риска</v>
      </c>
      <c r="D7" s="65"/>
      <c r="E7" s="190">
        <f>AVERAGE(E8:E9)</f>
        <v>0.34270833333333328</v>
      </c>
    </row>
    <row r="8" spans="1:5">
      <c r="A8" s="73" t="s">
        <v>0</v>
      </c>
      <c r="B8" s="70" t="s">
        <v>93</v>
      </c>
      <c r="C8" s="70" t="str">
        <f>IF(E8&lt;25%, B30, IF(E8&lt;=35%, B29, IF(E8&lt;=49%, B28, IF(E8&lt;=69%, B27, IF(E8&lt;=85%, B26, B25)))))</f>
        <v>Умеренный уровень риска</v>
      </c>
      <c r="D8" s="70"/>
      <c r="E8" s="191">
        <f>'A1-Политика и управление'!B43</f>
        <v>0.4458333333333333</v>
      </c>
    </row>
    <row r="9" spans="1:5" ht="32.25" thickBot="1">
      <c r="A9" s="74" t="s">
        <v>1</v>
      </c>
      <c r="B9" s="200" t="s">
        <v>94</v>
      </c>
      <c r="C9" s="71" t="str">
        <f>IF(E9&lt;25%, B30, IF(E9&lt;=35%, B29, IF(E9&lt;=49%, B28, IF(E9&lt;=69%, B27, IF(E9&lt;=85%, B26, B25)))))</f>
        <v>Высокий уровень риска</v>
      </c>
      <c r="D9" s="71"/>
      <c r="E9" s="192">
        <f>'A2-Политика и управление'!B28</f>
        <v>0.23958333333333331</v>
      </c>
    </row>
    <row r="10" spans="1:5" ht="16.5" thickBot="1">
      <c r="B10" s="61"/>
      <c r="C10" s="58"/>
      <c r="D10" s="59"/>
    </row>
    <row r="11" spans="1:5">
      <c r="A11" s="60" t="s">
        <v>98</v>
      </c>
      <c r="B11" s="69"/>
      <c r="C11" s="65" t="str">
        <f>IF(E11&lt;25%, B30, IF(E11&lt;=35%, B29, IF(E11&lt;=49%, B28, IF(E11&lt;=69%, B27, IF(E11&lt;=85%, B26, B25)))))</f>
        <v>Умеренный уровень риска</v>
      </c>
      <c r="D11" s="65"/>
      <c r="E11" s="190">
        <f>AVERAGE(E12:E15)</f>
        <v>0.47743055555555552</v>
      </c>
    </row>
    <row r="12" spans="1:5" ht="18.95" customHeight="1">
      <c r="A12" s="66" t="s">
        <v>2</v>
      </c>
      <c r="B12" s="62" t="s">
        <v>95</v>
      </c>
      <c r="C12" s="62" t="str">
        <f>IF(E12&lt;25%, B30, IF(E12&lt;=35%, B29, IF(E12&lt;=49%, B28, IF(E12&lt;=69%, B27, IF(E12&lt;=85%, B26, B25)))))</f>
        <v>Умеренный уровень риска</v>
      </c>
      <c r="D12" s="62"/>
      <c r="E12" s="191">
        <f>'B1-Финансы и ресурсы'!B24</f>
        <v>0.45833333333333331</v>
      </c>
    </row>
    <row r="13" spans="1:5" ht="21.95" customHeight="1">
      <c r="A13" s="66" t="s">
        <v>3</v>
      </c>
      <c r="B13" s="62" t="s">
        <v>96</v>
      </c>
      <c r="C13" s="70" t="str">
        <f>IF(E13&lt;25%, B30, IF(E13&lt;=35%, B29, IF(E13&lt;=49%, B28, IF(E13&lt;=69%, B27, IF(E13&lt;=85%, B26, B25)))))</f>
        <v>Умеренный уровень риска</v>
      </c>
      <c r="D13" s="70"/>
      <c r="E13" s="191">
        <f>'B2-Финансы и ресурсы'!B26</f>
        <v>0.4375</v>
      </c>
    </row>
    <row r="14" spans="1:5">
      <c r="A14" s="66" t="s">
        <v>4</v>
      </c>
      <c r="B14" s="62" t="s">
        <v>97</v>
      </c>
      <c r="C14" s="62" t="str">
        <f>IF(E14&lt;25%, B30, IF(E14&lt;=35%, B29, IF(E14&lt;=49%, B28, IF(E14&lt;=69%, B27, IF(E14&lt;=85%, B26, B25)))))</f>
        <v>Средняя устойчивость</v>
      </c>
      <c r="D14" s="62"/>
      <c r="E14" s="191">
        <f>'B3-Финансы и ресурсы'!B18</f>
        <v>0.54166666666666674</v>
      </c>
    </row>
    <row r="15" spans="1:5" ht="16.5" thickBot="1">
      <c r="A15" s="67" t="s">
        <v>5</v>
      </c>
      <c r="B15" s="68" t="s">
        <v>99</v>
      </c>
      <c r="C15" s="71" t="str">
        <f>IF(E15&lt;25%, B30, IF(E15&lt;=35%, B29, IF(E15&lt;=49%, B28, IF(E15&lt;=69%, B27, IF(E15&lt;=85%, B26, B25)))))</f>
        <v>Умеренный уровень риска</v>
      </c>
      <c r="D15" s="71"/>
      <c r="E15" s="192">
        <f>'B4-Финансы и ресурсы'!B23</f>
        <v>0.47222222222222215</v>
      </c>
    </row>
    <row r="16" spans="1:5" ht="16.5" thickBot="1"/>
    <row r="17" spans="1:5">
      <c r="A17" s="63" t="s">
        <v>100</v>
      </c>
      <c r="B17" s="64"/>
      <c r="C17" s="65" t="str">
        <f>IF(E17&lt;25%, B30, IF(E17&lt;=35%, B29, IF(E17&lt;=49%, B28, IF(E17&lt;=69%, B27, IF(E17&lt;=85%, B26, B25)))))</f>
        <v>Умеренно высокий уровень риска</v>
      </c>
      <c r="D17" s="65"/>
      <c r="E17" s="193">
        <f>AVERAGE(E18:E20)</f>
        <v>0.31770833333333331</v>
      </c>
    </row>
    <row r="18" spans="1:5">
      <c r="A18" s="66" t="s">
        <v>6</v>
      </c>
      <c r="B18" s="62" t="s">
        <v>101</v>
      </c>
      <c r="C18" s="62" t="str">
        <f>IF(E18&lt;25%, B30, IF(E18&lt;=35%, B29, IF(E18&lt;=49%, B28, IF(E18&lt;=69%, B27, IF(E18&lt;=85%, B26, B25)))))</f>
        <v>Умеренно высокий уровень риска</v>
      </c>
      <c r="D18" s="62"/>
      <c r="E18" s="191">
        <f>'C1-Услуги'!B29</f>
        <v>0.24999999999999997</v>
      </c>
    </row>
    <row r="19" spans="1:5">
      <c r="A19" s="66" t="s">
        <v>7</v>
      </c>
      <c r="B19" s="62" t="s">
        <v>102</v>
      </c>
      <c r="C19" s="62" t="str">
        <f>IF(E19&lt;25%, B30, IF(E19&lt;=35%, B29, IF(E19&lt;=49%, B28, IF(E19&lt;=69%, B27, IF(E19&lt;=85%, B26, B25)))))</f>
        <v>Умеренный уровень риска</v>
      </c>
      <c r="D19" s="62"/>
      <c r="E19" s="191">
        <f>'C2-Услуги'!B51</f>
        <v>0.36979166666666669</v>
      </c>
    </row>
    <row r="20" spans="1:5" ht="16.5" thickBot="1">
      <c r="A20" s="67" t="s">
        <v>8</v>
      </c>
      <c r="B20" s="68" t="s">
        <v>103</v>
      </c>
      <c r="C20" s="68" t="str">
        <f>IF(E20&lt;25%, B30, IF(E20&lt;=35%, B29, IF(E20&lt;=49%, B28, IF(E20&lt;=69%, B27, IF(E20&lt;=85%, B26, B25)))))</f>
        <v>Умеренно высокий уровень риска</v>
      </c>
      <c r="D20" s="68"/>
      <c r="E20" s="192">
        <f>'C3-Услуги'!B27</f>
        <v>0.33333333333333331</v>
      </c>
    </row>
    <row r="22" spans="1:5" ht="81" customHeight="1"/>
    <row r="23" spans="1:5">
      <c r="B23" s="94" t="s">
        <v>107</v>
      </c>
    </row>
    <row r="24" spans="1:5" ht="57" customHeight="1">
      <c r="B24" s="43" t="s">
        <v>46</v>
      </c>
      <c r="C24" s="43" t="s">
        <v>47</v>
      </c>
      <c r="D24" s="43" t="s">
        <v>48</v>
      </c>
      <c r="E24" s="43" t="s">
        <v>49</v>
      </c>
    </row>
    <row r="25" spans="1:5" ht="44.25" customHeight="1">
      <c r="B25" s="76" t="s">
        <v>105</v>
      </c>
      <c r="C25" s="77" t="s">
        <v>56</v>
      </c>
      <c r="D25" s="78" t="s">
        <v>15</v>
      </c>
      <c r="E25" s="77" t="s">
        <v>61</v>
      </c>
    </row>
    <row r="26" spans="1:5" ht="51" customHeight="1">
      <c r="B26" s="79" t="s">
        <v>106</v>
      </c>
      <c r="C26" s="80" t="s">
        <v>57</v>
      </c>
      <c r="D26" s="81" t="s">
        <v>16</v>
      </c>
      <c r="E26" s="80" t="s">
        <v>62</v>
      </c>
    </row>
    <row r="27" spans="1:5" ht="42.75" customHeight="1">
      <c r="B27" s="82" t="s">
        <v>52</v>
      </c>
      <c r="C27" s="83" t="s">
        <v>58</v>
      </c>
      <c r="D27" s="84" t="s">
        <v>17</v>
      </c>
      <c r="E27" s="83" t="s">
        <v>63</v>
      </c>
    </row>
    <row r="28" spans="1:5" ht="28.5">
      <c r="B28" s="85" t="s">
        <v>53</v>
      </c>
      <c r="C28" s="86" t="s">
        <v>108</v>
      </c>
      <c r="D28" s="87" t="s">
        <v>18</v>
      </c>
      <c r="E28" s="86" t="s">
        <v>64</v>
      </c>
    </row>
    <row r="29" spans="1:5" ht="28.5">
      <c r="B29" s="88" t="s">
        <v>54</v>
      </c>
      <c r="C29" s="89" t="s">
        <v>67</v>
      </c>
      <c r="D29" s="90" t="s">
        <v>19</v>
      </c>
      <c r="E29" s="89" t="s">
        <v>65</v>
      </c>
    </row>
    <row r="30" spans="1:5" ht="28.5">
      <c r="B30" s="91" t="s">
        <v>55</v>
      </c>
      <c r="C30" s="92" t="s">
        <v>60</v>
      </c>
      <c r="D30" s="93" t="s">
        <v>20</v>
      </c>
      <c r="E30" s="92" t="s">
        <v>66</v>
      </c>
    </row>
  </sheetData>
  <pageMargins left="0.8009722222222222" right="0.512777777777778" top="0.8657407407407407" bottom="0.75" header="0.3" footer="0.3"/>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4"/>
  <sheetViews>
    <sheetView topLeftCell="A2" zoomScale="90" zoomScaleNormal="90" zoomScalePageLayoutView="70" workbookViewId="0">
      <selection activeCell="F28" sqref="F28:G28"/>
    </sheetView>
  </sheetViews>
  <sheetFormatPr defaultColWidth="11" defaultRowHeight="15.75"/>
  <cols>
    <col min="1" max="1" width="19.125" customWidth="1"/>
    <col min="2" max="2" width="29" customWidth="1"/>
    <col min="3" max="3" width="23" customWidth="1"/>
    <col min="4" max="4" width="27.625" customWidth="1"/>
    <col min="5" max="5" width="23.625" customWidth="1"/>
    <col min="6" max="6" width="26.875" customWidth="1"/>
    <col min="7" max="7" width="38.375" customWidth="1"/>
  </cols>
  <sheetData>
    <row r="1" spans="1:7" ht="21">
      <c r="A1" s="75" t="s">
        <v>112</v>
      </c>
    </row>
    <row r="2" spans="1:7">
      <c r="A2" s="7" t="s">
        <v>111</v>
      </c>
    </row>
    <row r="4" spans="1:7" ht="27.75" thickBot="1">
      <c r="A4" s="114" t="s">
        <v>109</v>
      </c>
      <c r="B4" s="228" t="s">
        <v>110</v>
      </c>
      <c r="C4" s="228"/>
      <c r="D4" s="228"/>
      <c r="E4" s="228"/>
      <c r="F4" s="228"/>
      <c r="G4" s="228"/>
    </row>
    <row r="5" spans="1:7">
      <c r="A5" s="229" t="s">
        <v>113</v>
      </c>
      <c r="B5" s="232" t="s">
        <v>116</v>
      </c>
      <c r="C5" s="233"/>
      <c r="D5" s="234"/>
      <c r="E5" s="233" t="s">
        <v>117</v>
      </c>
      <c r="F5" s="233"/>
      <c r="G5" s="234"/>
    </row>
    <row r="6" spans="1:7">
      <c r="A6" s="230"/>
      <c r="B6" s="230" t="s">
        <v>93</v>
      </c>
      <c r="C6" s="235"/>
      <c r="D6" s="236"/>
      <c r="E6" s="235" t="s">
        <v>94</v>
      </c>
      <c r="F6" s="235"/>
      <c r="G6" s="236"/>
    </row>
    <row r="7" spans="1:7">
      <c r="A7" s="230"/>
      <c r="B7" s="230"/>
      <c r="C7" s="235"/>
      <c r="D7" s="236"/>
      <c r="E7" s="235"/>
      <c r="F7" s="235"/>
      <c r="G7" s="236"/>
    </row>
    <row r="8" spans="1:7" ht="33.950000000000003" customHeight="1">
      <c r="A8" s="230"/>
      <c r="B8" s="237" t="s">
        <v>125</v>
      </c>
      <c r="C8" s="238"/>
      <c r="D8" s="239"/>
      <c r="E8" s="238" t="s">
        <v>131</v>
      </c>
      <c r="F8" s="238"/>
      <c r="G8" s="239"/>
    </row>
    <row r="9" spans="1:7" ht="59.25" customHeight="1">
      <c r="A9" s="230"/>
      <c r="B9" s="237" t="s">
        <v>126</v>
      </c>
      <c r="C9" s="238"/>
      <c r="D9" s="239"/>
      <c r="E9" s="238" t="s">
        <v>132</v>
      </c>
      <c r="F9" s="238"/>
      <c r="G9" s="239"/>
    </row>
    <row r="10" spans="1:7" ht="36" customHeight="1">
      <c r="A10" s="230"/>
      <c r="B10" s="237" t="s">
        <v>127</v>
      </c>
      <c r="C10" s="238"/>
      <c r="D10" s="239"/>
      <c r="E10" s="238" t="s">
        <v>133</v>
      </c>
      <c r="F10" s="238"/>
      <c r="G10" s="239"/>
    </row>
    <row r="11" spans="1:7" ht="35.1" customHeight="1">
      <c r="A11" s="230"/>
      <c r="B11" s="237" t="s">
        <v>128</v>
      </c>
      <c r="C11" s="238"/>
      <c r="D11" s="239"/>
      <c r="E11" s="238" t="s">
        <v>134</v>
      </c>
      <c r="F11" s="238"/>
      <c r="G11" s="239"/>
    </row>
    <row r="12" spans="1:7" ht="36.950000000000003" customHeight="1">
      <c r="A12" s="230"/>
      <c r="B12" s="237" t="s">
        <v>129</v>
      </c>
      <c r="C12" s="238"/>
      <c r="D12" s="239"/>
      <c r="E12" s="248"/>
      <c r="F12" s="248"/>
      <c r="G12" s="249"/>
    </row>
    <row r="13" spans="1:7" ht="32.1" customHeight="1" thickBot="1">
      <c r="A13" s="231"/>
      <c r="B13" s="253" t="s">
        <v>130</v>
      </c>
      <c r="C13" s="254"/>
      <c r="D13" s="255"/>
      <c r="E13" s="263"/>
      <c r="F13" s="263"/>
      <c r="G13" s="264"/>
    </row>
    <row r="14" spans="1:7">
      <c r="A14" s="240" t="s">
        <v>114</v>
      </c>
      <c r="B14" s="115" t="s">
        <v>118</v>
      </c>
      <c r="C14" s="243" t="s">
        <v>119</v>
      </c>
      <c r="D14" s="243"/>
      <c r="E14" s="256" t="s">
        <v>120</v>
      </c>
      <c r="F14" s="257"/>
      <c r="G14" s="96" t="s">
        <v>121</v>
      </c>
    </row>
    <row r="15" spans="1:7" ht="27">
      <c r="A15" s="241"/>
      <c r="B15" s="98" t="s">
        <v>95</v>
      </c>
      <c r="C15" s="244" t="s">
        <v>96</v>
      </c>
      <c r="D15" s="244"/>
      <c r="E15" s="241" t="s">
        <v>97</v>
      </c>
      <c r="F15" s="258"/>
      <c r="G15" s="97" t="s">
        <v>99</v>
      </c>
    </row>
    <row r="16" spans="1:7">
      <c r="A16" s="241"/>
      <c r="B16" s="116"/>
      <c r="C16" s="245" t="s">
        <v>11</v>
      </c>
      <c r="D16" s="245"/>
      <c r="E16" s="259"/>
      <c r="F16" s="260"/>
      <c r="G16" s="99"/>
    </row>
    <row r="17" spans="1:7" ht="96.75" customHeight="1">
      <c r="A17" s="241"/>
      <c r="B17" s="201" t="s">
        <v>135</v>
      </c>
      <c r="C17" s="246" t="s">
        <v>138</v>
      </c>
      <c r="D17" s="246"/>
      <c r="E17" s="265" t="s">
        <v>142</v>
      </c>
      <c r="F17" s="266"/>
      <c r="G17" s="197" t="s">
        <v>144</v>
      </c>
    </row>
    <row r="18" spans="1:7" ht="115.5" customHeight="1">
      <c r="A18" s="241"/>
      <c r="B18" s="202" t="s">
        <v>136</v>
      </c>
      <c r="C18" s="246" t="s">
        <v>139</v>
      </c>
      <c r="D18" s="246"/>
      <c r="E18" s="267" t="s">
        <v>143</v>
      </c>
      <c r="F18" s="268"/>
      <c r="G18" s="197" t="s">
        <v>145</v>
      </c>
    </row>
    <row r="19" spans="1:7" ht="67.5">
      <c r="A19" s="241"/>
      <c r="B19" s="202" t="s">
        <v>137</v>
      </c>
      <c r="C19" s="246" t="s">
        <v>140</v>
      </c>
      <c r="D19" s="246"/>
      <c r="E19" s="261"/>
      <c r="F19" s="262"/>
      <c r="G19" s="197" t="s">
        <v>146</v>
      </c>
    </row>
    <row r="20" spans="1:7" ht="89.25" customHeight="1" thickBot="1">
      <c r="A20" s="242"/>
      <c r="B20" s="117"/>
      <c r="C20" s="247" t="s">
        <v>141</v>
      </c>
      <c r="D20" s="247"/>
      <c r="E20" s="270"/>
      <c r="F20" s="271"/>
      <c r="G20" s="100"/>
    </row>
    <row r="21" spans="1:7">
      <c r="A21" s="272" t="s">
        <v>115</v>
      </c>
      <c r="B21" s="275" t="s">
        <v>122</v>
      </c>
      <c r="C21" s="276"/>
      <c r="D21" s="250" t="s">
        <v>123</v>
      </c>
      <c r="E21" s="250"/>
      <c r="F21" s="275" t="s">
        <v>124</v>
      </c>
      <c r="G21" s="276"/>
    </row>
    <row r="22" spans="1:7">
      <c r="A22" s="273"/>
      <c r="B22" s="273" t="s">
        <v>101</v>
      </c>
      <c r="C22" s="277"/>
      <c r="D22" s="251" t="s">
        <v>102</v>
      </c>
      <c r="E22" s="251"/>
      <c r="F22" s="273" t="s">
        <v>103</v>
      </c>
      <c r="G22" s="277"/>
    </row>
    <row r="23" spans="1:7">
      <c r="A23" s="273"/>
      <c r="B23" s="278"/>
      <c r="C23" s="279"/>
      <c r="D23" s="252"/>
      <c r="E23" s="252"/>
      <c r="F23" s="278"/>
      <c r="G23" s="279"/>
    </row>
    <row r="24" spans="1:7" ht="49.5" customHeight="1">
      <c r="A24" s="273"/>
      <c r="B24" s="280" t="s">
        <v>147</v>
      </c>
      <c r="C24" s="281"/>
      <c r="D24" s="269" t="s">
        <v>151</v>
      </c>
      <c r="E24" s="269"/>
      <c r="F24" s="280" t="s">
        <v>159</v>
      </c>
      <c r="G24" s="281"/>
    </row>
    <row r="25" spans="1:7" ht="48.95" customHeight="1">
      <c r="A25" s="273"/>
      <c r="B25" s="280" t="s">
        <v>148</v>
      </c>
      <c r="C25" s="281"/>
      <c r="D25" s="269" t="s">
        <v>152</v>
      </c>
      <c r="E25" s="269"/>
      <c r="F25" s="280" t="s">
        <v>160</v>
      </c>
      <c r="G25" s="281"/>
    </row>
    <row r="26" spans="1:7" ht="48.95" customHeight="1">
      <c r="A26" s="273"/>
      <c r="B26" s="280" t="s">
        <v>149</v>
      </c>
      <c r="C26" s="281"/>
      <c r="D26" s="269" t="s">
        <v>153</v>
      </c>
      <c r="E26" s="269"/>
      <c r="F26" s="280" t="s">
        <v>161</v>
      </c>
      <c r="G26" s="281"/>
    </row>
    <row r="27" spans="1:7" ht="65.25" customHeight="1">
      <c r="A27" s="273"/>
      <c r="B27" s="280" t="s">
        <v>150</v>
      </c>
      <c r="C27" s="281"/>
      <c r="D27" s="269" t="s">
        <v>154</v>
      </c>
      <c r="E27" s="269"/>
      <c r="F27" s="280" t="s">
        <v>162</v>
      </c>
      <c r="G27" s="281"/>
    </row>
    <row r="28" spans="1:7" ht="56.1" customHeight="1">
      <c r="A28" s="273"/>
      <c r="B28" s="282"/>
      <c r="C28" s="283"/>
      <c r="D28" s="269" t="s">
        <v>155</v>
      </c>
      <c r="E28" s="269"/>
      <c r="F28" s="282"/>
      <c r="G28" s="283"/>
    </row>
    <row r="29" spans="1:7" ht="36.950000000000003" customHeight="1">
      <c r="A29" s="273"/>
      <c r="B29" s="282"/>
      <c r="C29" s="283"/>
      <c r="D29" s="269" t="s">
        <v>156</v>
      </c>
      <c r="E29" s="269"/>
      <c r="F29" s="282"/>
      <c r="G29" s="283"/>
    </row>
    <row r="30" spans="1:7" ht="53.25" customHeight="1">
      <c r="A30" s="273"/>
      <c r="B30" s="282"/>
      <c r="C30" s="283"/>
      <c r="D30" s="269" t="s">
        <v>157</v>
      </c>
      <c r="E30" s="269"/>
      <c r="F30" s="282"/>
      <c r="G30" s="283"/>
    </row>
    <row r="31" spans="1:7" ht="87.75" customHeight="1" thickBot="1">
      <c r="A31" s="274"/>
      <c r="B31" s="284"/>
      <c r="C31" s="285"/>
      <c r="D31" s="286" t="s">
        <v>158</v>
      </c>
      <c r="E31" s="286"/>
      <c r="F31" s="284"/>
      <c r="G31" s="285"/>
    </row>
    <row r="32" spans="1:7">
      <c r="A32" s="101"/>
      <c r="B32" s="101"/>
      <c r="C32" s="101"/>
      <c r="D32" s="101"/>
      <c r="E32" s="101"/>
      <c r="F32" s="101"/>
      <c r="G32" s="101"/>
    </row>
    <row r="33" spans="1:7">
      <c r="A33" s="101"/>
      <c r="B33" s="101"/>
      <c r="C33" s="101"/>
      <c r="D33" s="101"/>
      <c r="E33" s="101"/>
      <c r="F33" s="101"/>
      <c r="G33" s="101"/>
    </row>
    <row r="34" spans="1:7">
      <c r="A34" s="101"/>
      <c r="B34" s="101"/>
      <c r="C34" s="101"/>
      <c r="D34" s="101"/>
      <c r="E34" s="101"/>
      <c r="F34" s="101"/>
      <c r="G34" s="101"/>
    </row>
  </sheetData>
  <mergeCells count="69">
    <mergeCell ref="D29:E29"/>
    <mergeCell ref="D30:E30"/>
    <mergeCell ref="D31:E31"/>
    <mergeCell ref="F21:G21"/>
    <mergeCell ref="F22:G22"/>
    <mergeCell ref="F23:G23"/>
    <mergeCell ref="F24:G24"/>
    <mergeCell ref="F25:G25"/>
    <mergeCell ref="F26:G26"/>
    <mergeCell ref="F27:G27"/>
    <mergeCell ref="F28:G28"/>
    <mergeCell ref="F29:G29"/>
    <mergeCell ref="F30:G30"/>
    <mergeCell ref="F31:G31"/>
    <mergeCell ref="D24:E24"/>
    <mergeCell ref="D25:E25"/>
    <mergeCell ref="D26:E26"/>
    <mergeCell ref="D27:E27"/>
    <mergeCell ref="D28:E28"/>
    <mergeCell ref="E20:F20"/>
    <mergeCell ref="A21:A31"/>
    <mergeCell ref="B21:C21"/>
    <mergeCell ref="B22:C22"/>
    <mergeCell ref="B23:C23"/>
    <mergeCell ref="B24:C24"/>
    <mergeCell ref="B25:C25"/>
    <mergeCell ref="B26:C26"/>
    <mergeCell ref="B27:C27"/>
    <mergeCell ref="B28:C28"/>
    <mergeCell ref="B29:C29"/>
    <mergeCell ref="B30:C30"/>
    <mergeCell ref="B31:C31"/>
    <mergeCell ref="E11:G11"/>
    <mergeCell ref="E12:G12"/>
    <mergeCell ref="D21:E21"/>
    <mergeCell ref="D22:E22"/>
    <mergeCell ref="D23:E23"/>
    <mergeCell ref="B13:D13"/>
    <mergeCell ref="E14:F14"/>
    <mergeCell ref="E15:F15"/>
    <mergeCell ref="E16:F16"/>
    <mergeCell ref="E19:F19"/>
    <mergeCell ref="E13:G13"/>
    <mergeCell ref="E17:F17"/>
    <mergeCell ref="E18:F18"/>
    <mergeCell ref="A14:A20"/>
    <mergeCell ref="C14:D14"/>
    <mergeCell ref="C15:D15"/>
    <mergeCell ref="C16:D16"/>
    <mergeCell ref="C17:D17"/>
    <mergeCell ref="C18:D18"/>
    <mergeCell ref="C19:D19"/>
    <mergeCell ref="C20:D20"/>
    <mergeCell ref="B4:G4"/>
    <mergeCell ref="A5:A13"/>
    <mergeCell ref="B5:D5"/>
    <mergeCell ref="B6:D6"/>
    <mergeCell ref="B7:D7"/>
    <mergeCell ref="B8:D8"/>
    <mergeCell ref="B9:D9"/>
    <mergeCell ref="B10:D10"/>
    <mergeCell ref="B11:D11"/>
    <mergeCell ref="B12:D12"/>
    <mergeCell ref="E5:G5"/>
    <mergeCell ref="E6:G6"/>
    <mergeCell ref="E7:G7"/>
    <mergeCell ref="E8:G8"/>
    <mergeCell ref="E9:G9"/>
    <mergeCell ref="E10:G10"/>
  </mergeCells>
  <pageMargins left="0.7" right="0.7" top="0.75" bottom="0.75" header="0.3" footer="0.3"/>
  <pageSetup paperSize="9" scale="65" fitToWidth="2"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6"/>
  <sheetViews>
    <sheetView zoomScale="90" zoomScaleNormal="90" zoomScalePageLayoutView="34" workbookViewId="0"/>
  </sheetViews>
  <sheetFormatPr defaultColWidth="11" defaultRowHeight="15.75"/>
  <cols>
    <col min="1" max="1" width="67" customWidth="1"/>
    <col min="2" max="2" width="25.875" style="123" customWidth="1"/>
    <col min="3" max="3" width="10.875" style="139"/>
    <col min="4" max="4" width="14" customWidth="1"/>
    <col min="5" max="5" width="65.5" customWidth="1"/>
  </cols>
  <sheetData>
    <row r="1" spans="1:5" ht="20.25">
      <c r="A1" s="5" t="s">
        <v>458</v>
      </c>
    </row>
    <row r="2" spans="1:5" ht="20.25">
      <c r="A2" s="6" t="s">
        <v>163</v>
      </c>
    </row>
    <row r="3" spans="1:5" ht="75.75" customHeight="1">
      <c r="A3" s="141" t="s">
        <v>25</v>
      </c>
      <c r="B3" s="142" t="s">
        <v>164</v>
      </c>
      <c r="C3" s="143" t="s">
        <v>26</v>
      </c>
      <c r="D3" s="142" t="s">
        <v>165</v>
      </c>
      <c r="E3" s="144" t="s">
        <v>28</v>
      </c>
    </row>
    <row r="4" spans="1:5" ht="38.25" customHeight="1">
      <c r="A4" s="287" t="s">
        <v>166</v>
      </c>
      <c r="B4" s="287"/>
      <c r="C4" s="287"/>
      <c r="D4" s="288"/>
      <c r="E4" s="287"/>
    </row>
    <row r="5" spans="1:5" ht="63">
      <c r="A5" s="145" t="s">
        <v>167</v>
      </c>
      <c r="B5" s="146">
        <v>1</v>
      </c>
      <c r="C5" s="170">
        <v>2</v>
      </c>
      <c r="D5" s="172"/>
      <c r="E5" s="289"/>
    </row>
    <row r="6" spans="1:5" ht="31.5">
      <c r="A6" s="145" t="s">
        <v>168</v>
      </c>
      <c r="B6" s="146">
        <v>2</v>
      </c>
      <c r="C6" s="170">
        <v>2</v>
      </c>
      <c r="D6" s="173"/>
      <c r="E6" s="289"/>
    </row>
    <row r="7" spans="1:5" ht="28.5" customHeight="1">
      <c r="A7" s="148" t="s">
        <v>169</v>
      </c>
      <c r="B7" s="149">
        <f>SUM(B5:B6)/(COUNT(B5:B6)*2)</f>
        <v>0.75</v>
      </c>
      <c r="C7" s="171">
        <f>SUM(C5:C6)</f>
        <v>4</v>
      </c>
      <c r="D7" s="161" t="str">
        <f>IF(B7&lt;35%,"high risk", IF(B7&lt;66%, "medium risk", "high risk"))</f>
        <v>high risk</v>
      </c>
      <c r="E7" s="289"/>
    </row>
    <row r="8" spans="1:5" ht="39.75" customHeight="1">
      <c r="A8" s="290" t="s">
        <v>170</v>
      </c>
      <c r="B8" s="290"/>
      <c r="C8" s="290"/>
      <c r="D8" s="291"/>
      <c r="E8" s="290"/>
    </row>
    <row r="9" spans="1:5" ht="49.5" customHeight="1">
      <c r="A9" s="292" t="s">
        <v>171</v>
      </c>
      <c r="B9" s="292"/>
      <c r="C9" s="292"/>
      <c r="D9" s="293"/>
      <c r="E9" s="292"/>
    </row>
    <row r="10" spans="1:5" ht="47.25">
      <c r="A10" s="152" t="s">
        <v>172</v>
      </c>
      <c r="B10" s="146">
        <v>1</v>
      </c>
      <c r="C10" s="170">
        <v>2</v>
      </c>
      <c r="D10" s="160"/>
      <c r="E10" s="294"/>
    </row>
    <row r="11" spans="1:5" ht="31.5">
      <c r="A11" s="152" t="s">
        <v>173</v>
      </c>
      <c r="B11" s="295">
        <v>2</v>
      </c>
      <c r="C11" s="296">
        <v>2</v>
      </c>
      <c r="D11" s="297"/>
      <c r="E11" s="294"/>
    </row>
    <row r="12" spans="1:5" ht="39.75" customHeight="1">
      <c r="A12" s="187" t="s">
        <v>174</v>
      </c>
      <c r="B12" s="295"/>
      <c r="C12" s="296"/>
      <c r="D12" s="297"/>
      <c r="E12" s="294"/>
    </row>
    <row r="13" spans="1:5" ht="202.5" customHeight="1">
      <c r="A13" s="186" t="s">
        <v>175</v>
      </c>
      <c r="B13" s="146">
        <v>1</v>
      </c>
      <c r="C13" s="170">
        <v>2</v>
      </c>
      <c r="D13" s="174"/>
      <c r="E13" s="294"/>
    </row>
    <row r="14" spans="1:5" ht="77.25" customHeight="1">
      <c r="A14" s="152" t="s">
        <v>176</v>
      </c>
      <c r="B14" s="295">
        <v>1</v>
      </c>
      <c r="C14" s="296">
        <v>2</v>
      </c>
      <c r="D14" s="297"/>
      <c r="E14" s="294"/>
    </row>
    <row r="15" spans="1:5" ht="51" customHeight="1">
      <c r="A15" s="188" t="s">
        <v>177</v>
      </c>
      <c r="B15" s="295"/>
      <c r="C15" s="296"/>
      <c r="D15" s="297"/>
      <c r="E15" s="294"/>
    </row>
    <row r="16" spans="1:5">
      <c r="A16" s="133" t="s">
        <v>169</v>
      </c>
      <c r="B16" s="149">
        <f>SUM(B10:B15)/(COUNT(B10:B15)*2)</f>
        <v>0.625</v>
      </c>
      <c r="C16" s="159">
        <f>SUM(C10:C15)</f>
        <v>8</v>
      </c>
      <c r="D16" s="161" t="str">
        <f>IF(B16&lt;35%,"high risk", IF(B16&lt;66%, "medium risk", "high risk"))</f>
        <v>medium risk</v>
      </c>
      <c r="E16" s="294"/>
    </row>
    <row r="17" spans="1:5" s="140" customFormat="1" ht="25.5" customHeight="1">
      <c r="A17" s="290" t="s">
        <v>178</v>
      </c>
      <c r="B17" s="290"/>
      <c r="C17" s="290"/>
      <c r="D17" s="299"/>
      <c r="E17" s="290"/>
    </row>
    <row r="18" spans="1:5" ht="47.25">
      <c r="A18" s="145" t="s">
        <v>179</v>
      </c>
      <c r="B18" s="146">
        <v>0</v>
      </c>
      <c r="C18" s="170">
        <v>2</v>
      </c>
      <c r="D18" s="160"/>
      <c r="E18" s="294"/>
    </row>
    <row r="19" spans="1:5" ht="78.75">
      <c r="A19" s="145" t="s">
        <v>180</v>
      </c>
      <c r="B19" s="146">
        <v>0</v>
      </c>
      <c r="C19" s="170">
        <v>2</v>
      </c>
      <c r="D19" s="174"/>
      <c r="E19" s="294"/>
    </row>
    <row r="20" spans="1:5" ht="63">
      <c r="A20" s="145" t="s">
        <v>181</v>
      </c>
      <c r="B20" s="146">
        <v>1</v>
      </c>
      <c r="C20" s="170">
        <v>2</v>
      </c>
      <c r="D20" s="174"/>
      <c r="E20" s="294"/>
    </row>
    <row r="21" spans="1:5" ht="26.25" customHeight="1">
      <c r="A21" s="145" t="s">
        <v>182</v>
      </c>
      <c r="B21" s="146">
        <v>1</v>
      </c>
      <c r="C21" s="170">
        <v>2</v>
      </c>
      <c r="D21" s="174"/>
      <c r="E21" s="294"/>
    </row>
    <row r="22" spans="1:5" ht="61.5" customHeight="1">
      <c r="A22" s="145" t="s">
        <v>183</v>
      </c>
      <c r="B22" s="146">
        <v>1</v>
      </c>
      <c r="C22" s="170">
        <v>2</v>
      </c>
      <c r="D22" s="174"/>
      <c r="E22" s="294"/>
    </row>
    <row r="23" spans="1:5">
      <c r="A23" s="162" t="s">
        <v>169</v>
      </c>
      <c r="B23" s="163">
        <f>SUM(B18:B22)/(COUNT(B18:B22)*2)</f>
        <v>0.3</v>
      </c>
      <c r="C23" s="175">
        <f>SUM(C18:C22)</f>
        <v>10</v>
      </c>
      <c r="D23" s="161" t="str">
        <f>IF(B23&lt;35%,"high risk", IF(B23&lt;66%, "medium risk", "high risk"))</f>
        <v>high risk</v>
      </c>
      <c r="E23" s="298"/>
    </row>
    <row r="24" spans="1:5" ht="18" customHeight="1">
      <c r="A24" s="300" t="s">
        <v>184</v>
      </c>
      <c r="B24" s="301"/>
      <c r="C24" s="301"/>
      <c r="D24" s="302"/>
      <c r="E24" s="303"/>
    </row>
    <row r="25" spans="1:5" ht="67.5" customHeight="1">
      <c r="A25" s="304" t="s">
        <v>185</v>
      </c>
      <c r="B25" s="305"/>
      <c r="C25" s="305"/>
      <c r="D25" s="306"/>
      <c r="E25" s="307"/>
    </row>
    <row r="26" spans="1:5" ht="63">
      <c r="A26" s="166" t="s">
        <v>186</v>
      </c>
      <c r="B26" s="167">
        <v>0</v>
      </c>
      <c r="C26" s="176">
        <v>2</v>
      </c>
      <c r="D26" s="160"/>
      <c r="E26" s="308"/>
    </row>
    <row r="27" spans="1:5" ht="63">
      <c r="A27" s="145" t="s">
        <v>187</v>
      </c>
      <c r="B27" s="146">
        <v>0</v>
      </c>
      <c r="C27" s="170">
        <v>2</v>
      </c>
      <c r="D27" s="174"/>
      <c r="E27" s="294"/>
    </row>
    <row r="28" spans="1:5" ht="63">
      <c r="A28" s="152" t="s">
        <v>188</v>
      </c>
      <c r="B28" s="146">
        <v>0</v>
      </c>
      <c r="C28" s="170">
        <v>2</v>
      </c>
      <c r="D28" s="174"/>
      <c r="E28" s="294"/>
    </row>
    <row r="29" spans="1:5" ht="85.5" customHeight="1">
      <c r="A29" s="152" t="s">
        <v>189</v>
      </c>
      <c r="B29" s="295">
        <v>0</v>
      </c>
      <c r="C29" s="296">
        <v>2</v>
      </c>
      <c r="D29" s="297"/>
      <c r="E29" s="294"/>
    </row>
    <row r="30" spans="1:5" ht="76.5" customHeight="1">
      <c r="A30" s="189" t="s">
        <v>190</v>
      </c>
      <c r="B30" s="295"/>
      <c r="C30" s="296"/>
      <c r="D30" s="297"/>
      <c r="E30" s="294"/>
    </row>
    <row r="31" spans="1:5">
      <c r="A31" s="133" t="s">
        <v>169</v>
      </c>
      <c r="B31" s="149">
        <f>SUM(B26:B30)/(COUNT(B26:B30)*2)</f>
        <v>0</v>
      </c>
      <c r="C31" s="171">
        <f>SUM(C26:C30)</f>
        <v>8</v>
      </c>
      <c r="D31" s="161" t="str">
        <f>IF(B31&lt;35%,"high risk", IF(B31&lt;66%, "medium risk", "high risk"))</f>
        <v>high risk</v>
      </c>
      <c r="E31" s="294"/>
    </row>
    <row r="32" spans="1:5">
      <c r="A32" s="290" t="s">
        <v>191</v>
      </c>
      <c r="B32" s="290"/>
      <c r="C32" s="290"/>
      <c r="D32" s="299"/>
      <c r="E32" s="290"/>
    </row>
    <row r="33" spans="1:5" ht="47.25">
      <c r="A33" s="145" t="s">
        <v>192</v>
      </c>
      <c r="B33" s="146">
        <v>1</v>
      </c>
      <c r="C33" s="170">
        <v>2</v>
      </c>
      <c r="D33" s="160"/>
      <c r="E33" s="294"/>
    </row>
    <row r="34" spans="1:5" ht="63">
      <c r="A34" s="145" t="s">
        <v>193</v>
      </c>
      <c r="B34" s="146">
        <v>1</v>
      </c>
      <c r="C34" s="170">
        <v>2</v>
      </c>
      <c r="D34" s="174"/>
      <c r="E34" s="294"/>
    </row>
    <row r="35" spans="1:5">
      <c r="A35" s="162" t="s">
        <v>169</v>
      </c>
      <c r="B35" s="163">
        <f>SUM(B33:B34)/(COUNT(B33:B34)*2)</f>
        <v>0.5</v>
      </c>
      <c r="C35" s="175">
        <f>SUM(C33:C34)</f>
        <v>4</v>
      </c>
      <c r="D35" s="178" t="str">
        <f>IF(B35&lt;35%,"high risk", IF(B35&lt;66%, "medium risk", "high risk"))</f>
        <v>medium risk</v>
      </c>
      <c r="E35" s="298"/>
    </row>
    <row r="36" spans="1:5" ht="38.25" customHeight="1">
      <c r="A36" s="300" t="s">
        <v>194</v>
      </c>
      <c r="B36" s="301"/>
      <c r="C36" s="301"/>
      <c r="D36" s="301"/>
      <c r="E36" s="303"/>
    </row>
    <row r="37" spans="1:5" ht="61.5" customHeight="1">
      <c r="A37" s="304" t="s">
        <v>195</v>
      </c>
      <c r="B37" s="305"/>
      <c r="C37" s="305"/>
      <c r="D37" s="305"/>
      <c r="E37" s="307"/>
    </row>
    <row r="38" spans="1:5" ht="90.75" customHeight="1">
      <c r="A38" s="166" t="s">
        <v>196</v>
      </c>
      <c r="B38" s="167">
        <v>1</v>
      </c>
      <c r="C38" s="176">
        <v>2</v>
      </c>
      <c r="D38" s="174"/>
      <c r="E38" s="308"/>
    </row>
    <row r="39" spans="1:5" ht="78.75">
      <c r="A39" s="145" t="s">
        <v>197</v>
      </c>
      <c r="B39" s="146">
        <v>1</v>
      </c>
      <c r="C39" s="170">
        <v>2</v>
      </c>
      <c r="D39" s="174"/>
      <c r="E39" s="294"/>
    </row>
    <row r="40" spans="1:5">
      <c r="A40" s="148" t="s">
        <v>169</v>
      </c>
      <c r="B40" s="149">
        <f>SUM(B38:B39)/(COUNT(B38:B39)*2)</f>
        <v>0.5</v>
      </c>
      <c r="C40" s="171">
        <f>SUM(C38:C39)</f>
        <v>4</v>
      </c>
      <c r="D40" s="161" t="str">
        <f>IF(B40&lt;35%,"high risk", IF(B40&lt;66%, "medium risk", "high risk"))</f>
        <v>medium risk</v>
      </c>
      <c r="E40" s="294"/>
    </row>
    <row r="41" spans="1:5" ht="36" customHeight="1">
      <c r="A41" s="8"/>
      <c r="B41" s="9"/>
      <c r="C41" s="9"/>
      <c r="D41" s="9"/>
      <c r="E41" s="10"/>
    </row>
    <row r="42" spans="1:5" ht="17.100000000000001" customHeight="1">
      <c r="A42" s="135" t="s">
        <v>198</v>
      </c>
      <c r="B42" s="136"/>
      <c r="C42" s="136"/>
      <c r="D42" s="29"/>
      <c r="E42" s="29"/>
    </row>
    <row r="43" spans="1:5" ht="18.75">
      <c r="A43" s="28" t="s">
        <v>199</v>
      </c>
      <c r="B43" s="131">
        <f>AVERAGE(B7,B16,B23,B31,B35,B40)</f>
        <v>0.4458333333333333</v>
      </c>
      <c r="C43" s="137"/>
      <c r="D43" s="11"/>
      <c r="E43" s="11"/>
    </row>
    <row r="44" spans="1:5" ht="18.75">
      <c r="A44" s="28" t="s">
        <v>35</v>
      </c>
      <c r="B44" s="154" t="str">
        <f>IF(B43&lt;25%, "At high risk", IF(B43&lt;=35%, "At high to moderate risk", IF(B43&lt;=49%, "At moderate to high risk", IF(B43&lt;=69%, "Moderate", IF(B43&lt;=85%, "Substantial", "High")))))</f>
        <v>At moderate to high risk</v>
      </c>
      <c r="C44" s="138"/>
      <c r="D44" s="12"/>
      <c r="E44" s="12"/>
    </row>
    <row r="45" spans="1:5">
      <c r="A45" s="132" t="s">
        <v>200</v>
      </c>
      <c r="B45" s="313"/>
      <c r="C45" s="313"/>
      <c r="D45" s="313"/>
      <c r="E45" s="314"/>
    </row>
    <row r="46" spans="1:5" ht="47.25">
      <c r="A46" s="134" t="s">
        <v>201</v>
      </c>
      <c r="B46" s="315"/>
      <c r="C46" s="315"/>
      <c r="D46" s="315"/>
      <c r="E46" s="316"/>
    </row>
    <row r="47" spans="1:5">
      <c r="A47" s="132" t="s">
        <v>202</v>
      </c>
      <c r="B47" s="309"/>
      <c r="C47" s="309"/>
      <c r="D47" s="309"/>
      <c r="E47" s="310"/>
    </row>
    <row r="48" spans="1:5" ht="31.5">
      <c r="A48" s="133" t="s">
        <v>39</v>
      </c>
      <c r="B48" s="311"/>
      <c r="C48" s="311"/>
      <c r="D48" s="311"/>
      <c r="E48" s="312"/>
    </row>
    <row r="49" spans="1:5">
      <c r="A49" s="132" t="s">
        <v>203</v>
      </c>
      <c r="B49" s="309"/>
      <c r="C49" s="309"/>
      <c r="D49" s="309"/>
      <c r="E49" s="310"/>
    </row>
    <row r="50" spans="1:5" ht="139.5" customHeight="1">
      <c r="A50" s="133" t="s">
        <v>40</v>
      </c>
      <c r="B50" s="311"/>
      <c r="C50" s="311"/>
      <c r="D50" s="311"/>
      <c r="E50" s="312"/>
    </row>
    <row r="51" spans="1:5">
      <c r="A51" s="132" t="s">
        <v>204</v>
      </c>
      <c r="B51" s="309"/>
      <c r="C51" s="309"/>
      <c r="D51" s="309"/>
      <c r="E51" s="310"/>
    </row>
    <row r="52" spans="1:5" ht="47.25">
      <c r="A52" s="133" t="s">
        <v>76</v>
      </c>
      <c r="B52" s="311"/>
      <c r="C52" s="311"/>
      <c r="D52" s="311"/>
      <c r="E52" s="312"/>
    </row>
    <row r="53" spans="1:5">
      <c r="A53" s="3"/>
    </row>
    <row r="54" spans="1:5">
      <c r="A54" s="3"/>
    </row>
    <row r="55" spans="1:5">
      <c r="A55" s="4"/>
    </row>
    <row r="56" spans="1:5">
      <c r="A56" s="3"/>
    </row>
  </sheetData>
  <mergeCells count="28">
    <mergeCell ref="B51:E52"/>
    <mergeCell ref="A36:E36"/>
    <mergeCell ref="A37:E37"/>
    <mergeCell ref="E38:E40"/>
    <mergeCell ref="B45:E46"/>
    <mergeCell ref="B47:E48"/>
    <mergeCell ref="B49:E50"/>
    <mergeCell ref="E33:E35"/>
    <mergeCell ref="D14:D15"/>
    <mergeCell ref="A17:E17"/>
    <mergeCell ref="E18:E23"/>
    <mergeCell ref="A24:E24"/>
    <mergeCell ref="A25:E25"/>
    <mergeCell ref="E26:E31"/>
    <mergeCell ref="B29:B30"/>
    <mergeCell ref="C29:C30"/>
    <mergeCell ref="D29:D30"/>
    <mergeCell ref="A32:E32"/>
    <mergeCell ref="A4:E4"/>
    <mergeCell ref="E5:E7"/>
    <mergeCell ref="A8:E8"/>
    <mergeCell ref="A9:E9"/>
    <mergeCell ref="E10:E16"/>
    <mergeCell ref="B11:B12"/>
    <mergeCell ref="C11:C12"/>
    <mergeCell ref="D11:D12"/>
    <mergeCell ref="B14:B15"/>
    <mergeCell ref="C14:C15"/>
  </mergeCells>
  <hyperlinks>
    <hyperlink ref="A15" r:id="rId1" display="https://apps.who.int/iris/bitstream/handle/10665/177992/9789241508995_eng.pdf?sequence=1" xr:uid="{00000000-0004-0000-0300-000000000000}"/>
    <hyperlink ref="A30" r:id="rId2" display="https://apps.who.int/iris/bitstream/handle/10665/177992/9789241508995_eng.pdf?sequence=1" xr:uid="{00000000-0004-0000-0300-000001000000}"/>
  </hyperlinks>
  <printOptions horizontalCentered="1"/>
  <pageMargins left="0.48611111111111099" right="0.57189542483660105" top="0.75" bottom="0.75" header="0.3" footer="0.3"/>
  <pageSetup paperSize="9" scale="70" orientation="landscape" horizontalDpi="4294967295" verticalDpi="4294967295" r:id="rId3"/>
  <headerFooter>
    <oddHeader xml:space="preserve">&amp;C&amp;A&amp;R&amp;P / &amp;N
</oddHeader>
  </headerFooter>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1"/>
  <sheetViews>
    <sheetView zoomScale="90" zoomScaleNormal="90" zoomScalePageLayoutView="34" workbookViewId="0">
      <selection activeCell="E11" sqref="E11:E14"/>
    </sheetView>
  </sheetViews>
  <sheetFormatPr defaultColWidth="11" defaultRowHeight="15.75"/>
  <cols>
    <col min="1" max="1" width="67" customWidth="1"/>
    <col min="2" max="2" width="19.5" style="123" customWidth="1"/>
    <col min="3" max="3" width="10.875" style="139"/>
    <col min="4" max="4" width="14" customWidth="1"/>
    <col min="5" max="5" width="65.5" customWidth="1"/>
  </cols>
  <sheetData>
    <row r="1" spans="1:5" ht="20.25">
      <c r="A1" s="5" t="s">
        <v>205</v>
      </c>
    </row>
    <row r="2" spans="1:5" ht="20.25">
      <c r="A2" s="6" t="s">
        <v>206</v>
      </c>
    </row>
    <row r="3" spans="1:5" ht="74.25" customHeight="1">
      <c r="A3" s="141" t="s">
        <v>25</v>
      </c>
      <c r="B3" s="142" t="s">
        <v>207</v>
      </c>
      <c r="C3" s="143" t="s">
        <v>26</v>
      </c>
      <c r="D3" s="142" t="s">
        <v>165</v>
      </c>
      <c r="E3" s="144" t="s">
        <v>28</v>
      </c>
    </row>
    <row r="4" spans="1:5" ht="24" customHeight="1">
      <c r="A4" s="287" t="s">
        <v>208</v>
      </c>
      <c r="B4" s="287"/>
      <c r="C4" s="287"/>
      <c r="D4" s="288"/>
      <c r="E4" s="287"/>
    </row>
    <row r="5" spans="1:5" ht="47.25">
      <c r="A5" s="145" t="s">
        <v>209</v>
      </c>
      <c r="B5" s="146">
        <v>1</v>
      </c>
      <c r="C5" s="170">
        <v>2</v>
      </c>
      <c r="D5" s="172"/>
      <c r="E5" s="289"/>
    </row>
    <row r="6" spans="1:5" ht="63">
      <c r="A6" s="145" t="s">
        <v>210</v>
      </c>
      <c r="B6" s="146">
        <v>1</v>
      </c>
      <c r="C6" s="170">
        <v>2</v>
      </c>
      <c r="D6" s="173"/>
      <c r="E6" s="289"/>
    </row>
    <row r="7" spans="1:5" ht="31.5">
      <c r="A7" s="145" t="s">
        <v>211</v>
      </c>
      <c r="B7" s="146">
        <v>1</v>
      </c>
      <c r="C7" s="170">
        <v>2</v>
      </c>
      <c r="D7" s="173"/>
      <c r="E7" s="289"/>
    </row>
    <row r="8" spans="1:5" ht="126">
      <c r="A8" s="145" t="s">
        <v>212</v>
      </c>
      <c r="B8" s="146">
        <v>0</v>
      </c>
      <c r="C8" s="170">
        <v>2</v>
      </c>
      <c r="D8" s="173"/>
      <c r="E8" s="289"/>
    </row>
    <row r="9" spans="1:5">
      <c r="A9" s="148" t="s">
        <v>169</v>
      </c>
      <c r="B9" s="149">
        <f>SUM(B5:B8)/(COUNT(B5:B8)*2)</f>
        <v>0.375</v>
      </c>
      <c r="C9" s="171">
        <f>SUM(C5:C8)</f>
        <v>8</v>
      </c>
      <c r="D9" s="161" t="str">
        <f>IF(B9&lt;35%,"high risk", IF(B9&lt;66%, "medium risk", "high risk"))</f>
        <v>medium risk</v>
      </c>
      <c r="E9" s="289"/>
    </row>
    <row r="10" spans="1:5" ht="33.950000000000003" customHeight="1">
      <c r="A10" s="290" t="s">
        <v>213</v>
      </c>
      <c r="B10" s="290"/>
      <c r="C10" s="290"/>
      <c r="D10" s="299"/>
      <c r="E10" s="290"/>
    </row>
    <row r="11" spans="1:5" ht="63">
      <c r="A11" s="145" t="s">
        <v>214</v>
      </c>
      <c r="B11" s="146">
        <v>1</v>
      </c>
      <c r="C11" s="170">
        <v>2</v>
      </c>
      <c r="D11" s="160"/>
      <c r="E11" s="294"/>
    </row>
    <row r="12" spans="1:5" ht="78.75">
      <c r="A12" s="145" t="s">
        <v>215</v>
      </c>
      <c r="B12" s="146">
        <v>0</v>
      </c>
      <c r="C12" s="170">
        <v>2</v>
      </c>
      <c r="D12" s="174"/>
      <c r="E12" s="294"/>
    </row>
    <row r="13" spans="1:5" ht="127.5" customHeight="1">
      <c r="A13" s="145" t="s">
        <v>216</v>
      </c>
      <c r="B13" s="146">
        <v>1</v>
      </c>
      <c r="C13" s="170">
        <v>2</v>
      </c>
      <c r="D13" s="174"/>
      <c r="E13" s="294"/>
    </row>
    <row r="14" spans="1:5">
      <c r="A14" s="148" t="s">
        <v>169</v>
      </c>
      <c r="B14" s="149">
        <f>SUM(B11:B13)/(COUNT(B11:B13)*2)</f>
        <v>0.33333333333333331</v>
      </c>
      <c r="C14" s="171">
        <f>SUM(C11:C13)</f>
        <v>6</v>
      </c>
      <c r="D14" s="161" t="str">
        <f>IF(B14&lt;35%,"high risk", IF(B14&lt;66%, "medium risk", "high risk"))</f>
        <v>high risk</v>
      </c>
      <c r="E14" s="294"/>
    </row>
    <row r="15" spans="1:5" s="140" customFormat="1">
      <c r="A15" s="290" t="s">
        <v>217</v>
      </c>
      <c r="B15" s="290"/>
      <c r="C15" s="290"/>
      <c r="D15" s="299"/>
      <c r="E15" s="290"/>
    </row>
    <row r="16" spans="1:5" ht="63">
      <c r="A16" s="145" t="s">
        <v>218</v>
      </c>
      <c r="B16" s="146">
        <v>0</v>
      </c>
      <c r="C16" s="170">
        <v>2</v>
      </c>
      <c r="D16" s="160"/>
      <c r="E16" s="294"/>
    </row>
    <row r="17" spans="1:5" ht="63">
      <c r="A17" s="145" t="s">
        <v>219</v>
      </c>
      <c r="B17" s="146">
        <v>1</v>
      </c>
      <c r="C17" s="170">
        <v>2</v>
      </c>
      <c r="D17" s="174"/>
      <c r="E17" s="294"/>
    </row>
    <row r="18" spans="1:5" ht="78.75">
      <c r="A18" s="145" t="s">
        <v>220</v>
      </c>
      <c r="B18" s="146">
        <v>1</v>
      </c>
      <c r="C18" s="170">
        <v>2</v>
      </c>
      <c r="D18" s="174"/>
      <c r="E18" s="294"/>
    </row>
    <row r="19" spans="1:5" ht="47.25">
      <c r="A19" s="145" t="s">
        <v>221</v>
      </c>
      <c r="B19" s="146">
        <v>0</v>
      </c>
      <c r="C19" s="170">
        <v>2</v>
      </c>
      <c r="D19" s="174"/>
      <c r="E19" s="294"/>
    </row>
    <row r="20" spans="1:5">
      <c r="A20" s="148" t="s">
        <v>169</v>
      </c>
      <c r="B20" s="149">
        <f>SUM(B16:B19)/(COUNT(B16:B19)*2)</f>
        <v>0.25</v>
      </c>
      <c r="C20" s="171">
        <f>SUM(C16:C19)</f>
        <v>8</v>
      </c>
      <c r="D20" s="161" t="str">
        <f>IF(B20&lt;35%,"high risk", IF(B20&lt;66%, "medium risk", "high risk"))</f>
        <v>high risk</v>
      </c>
      <c r="E20" s="294"/>
    </row>
    <row r="21" spans="1:5" ht="18" customHeight="1">
      <c r="A21" s="290" t="s">
        <v>222</v>
      </c>
      <c r="B21" s="290"/>
      <c r="C21" s="290"/>
      <c r="D21" s="299"/>
      <c r="E21" s="290"/>
    </row>
    <row r="22" spans="1:5" ht="17.100000000000001" customHeight="1">
      <c r="A22" s="145" t="s">
        <v>223</v>
      </c>
      <c r="B22" s="146">
        <v>0</v>
      </c>
      <c r="C22" s="170">
        <v>2</v>
      </c>
      <c r="D22" s="160"/>
      <c r="E22" s="294"/>
    </row>
    <row r="23" spans="1:5" ht="47.25">
      <c r="A23" s="145" t="s">
        <v>224</v>
      </c>
      <c r="B23" s="146">
        <v>0</v>
      </c>
      <c r="C23" s="170">
        <v>2</v>
      </c>
      <c r="D23" s="174"/>
      <c r="E23" s="294"/>
    </row>
    <row r="24" spans="1:5" ht="63">
      <c r="A24" s="145" t="s">
        <v>225</v>
      </c>
      <c r="B24" s="146">
        <v>0</v>
      </c>
      <c r="C24" s="170">
        <v>2</v>
      </c>
      <c r="D24" s="174"/>
      <c r="E24" s="294"/>
    </row>
    <row r="25" spans="1:5">
      <c r="A25" s="148" t="s">
        <v>169</v>
      </c>
      <c r="B25" s="149">
        <f>SUM(B22:B24)/(COUNT(B22:B24)*2)</f>
        <v>0</v>
      </c>
      <c r="C25" s="171">
        <f>SUM(C22:C24)</f>
        <v>6</v>
      </c>
      <c r="D25" s="161" t="str">
        <f>IF(B25&lt;35%,"high risk", IF(B25&lt;66%, "medium risk", "high risk"))</f>
        <v>high risk</v>
      </c>
      <c r="E25" s="294"/>
    </row>
    <row r="26" spans="1:5" ht="36" customHeight="1">
      <c r="A26" s="8"/>
      <c r="B26" s="9"/>
      <c r="C26" s="9"/>
      <c r="D26" s="9"/>
      <c r="E26" s="10"/>
    </row>
    <row r="27" spans="1:5" ht="29.25" customHeight="1">
      <c r="A27" s="135" t="s">
        <v>226</v>
      </c>
      <c r="B27" s="136"/>
      <c r="C27" s="136"/>
      <c r="D27" s="29"/>
      <c r="E27" s="29"/>
    </row>
    <row r="28" spans="1:5" ht="18.75">
      <c r="A28" s="28" t="s">
        <v>199</v>
      </c>
      <c r="B28" s="131">
        <f>AVERAGE(B9,B14,B20,B25)</f>
        <v>0.23958333333333331</v>
      </c>
      <c r="C28" s="137"/>
      <c r="D28" s="11"/>
      <c r="E28" s="11"/>
    </row>
    <row r="29" spans="1:5" ht="18.75">
      <c r="A29" s="28" t="s">
        <v>35</v>
      </c>
      <c r="B29" s="196" t="str">
        <f>IF(B28&lt;25%, "At high risk", IF(B28&lt;=35%, "At high to moderate risk", IF(B28&lt;=49%, "At moderate to high risk", IF(B28&lt;=69%, "Moderate", IF(B28&lt;=85%, "Substantial", "High")))))</f>
        <v>At high risk</v>
      </c>
      <c r="C29" s="138"/>
      <c r="D29" s="12"/>
      <c r="E29" s="12"/>
    </row>
    <row r="30" spans="1:5">
      <c r="A30" s="132" t="s">
        <v>200</v>
      </c>
      <c r="B30" s="313"/>
      <c r="C30" s="313"/>
      <c r="D30" s="313"/>
      <c r="E30" s="314"/>
    </row>
    <row r="31" spans="1:5" ht="47.25">
      <c r="A31" s="134" t="s">
        <v>227</v>
      </c>
      <c r="B31" s="315"/>
      <c r="C31" s="315"/>
      <c r="D31" s="315"/>
      <c r="E31" s="316"/>
    </row>
    <row r="32" spans="1:5">
      <c r="A32" s="132" t="s">
        <v>202</v>
      </c>
      <c r="B32" s="309"/>
      <c r="C32" s="309"/>
      <c r="D32" s="309"/>
      <c r="E32" s="310"/>
    </row>
    <row r="33" spans="1:5" ht="31.5">
      <c r="A33" s="133" t="s">
        <v>39</v>
      </c>
      <c r="B33" s="311"/>
      <c r="C33" s="311"/>
      <c r="D33" s="311"/>
      <c r="E33" s="312"/>
    </row>
    <row r="34" spans="1:5">
      <c r="A34" s="132" t="s">
        <v>75</v>
      </c>
      <c r="B34" s="309"/>
      <c r="C34" s="309"/>
      <c r="D34" s="309"/>
      <c r="E34" s="310"/>
    </row>
    <row r="35" spans="1:5" ht="126">
      <c r="A35" s="133" t="s">
        <v>40</v>
      </c>
      <c r="B35" s="311"/>
      <c r="C35" s="311"/>
      <c r="D35" s="311"/>
      <c r="E35" s="312"/>
    </row>
    <row r="36" spans="1:5">
      <c r="A36" s="132" t="s">
        <v>204</v>
      </c>
      <c r="B36" s="309"/>
      <c r="C36" s="309"/>
      <c r="D36" s="309"/>
      <c r="E36" s="310"/>
    </row>
    <row r="37" spans="1:5" ht="47.25">
      <c r="A37" s="133" t="s">
        <v>76</v>
      </c>
      <c r="B37" s="311"/>
      <c r="C37" s="311"/>
      <c r="D37" s="311"/>
      <c r="E37" s="312"/>
    </row>
    <row r="38" spans="1:5">
      <c r="A38" s="3"/>
    </row>
    <row r="39" spans="1:5">
      <c r="A39" s="3"/>
    </row>
    <row r="40" spans="1:5">
      <c r="A40" s="4"/>
    </row>
    <row r="41" spans="1:5">
      <c r="A41" s="3"/>
    </row>
  </sheetData>
  <mergeCells count="12">
    <mergeCell ref="B30:E31"/>
    <mergeCell ref="B32:E33"/>
    <mergeCell ref="B34:E35"/>
    <mergeCell ref="B36:E37"/>
    <mergeCell ref="E5:E9"/>
    <mergeCell ref="A21:E21"/>
    <mergeCell ref="E22:E25"/>
    <mergeCell ref="A4:E4"/>
    <mergeCell ref="E16:E20"/>
    <mergeCell ref="A10:E10"/>
    <mergeCell ref="E11:E14"/>
    <mergeCell ref="A15:E15"/>
  </mergeCells>
  <printOptions horizontalCentered="1"/>
  <pageMargins left="0.48611111111111099" right="0.57189542483660105" top="0.75" bottom="0.75" header="0.3" footer="0.3"/>
  <pageSetup paperSize="9" scale="70" orientation="landscape" horizontalDpi="0" verticalDpi="0"/>
  <headerFooter>
    <oddHeader xml:space="preserve">&amp;C&amp;A&amp;R&amp;P / &amp;N
</oddHeader>
  </headerFooter>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7"/>
  <sheetViews>
    <sheetView zoomScale="90" zoomScaleNormal="90" zoomScalePageLayoutView="34" workbookViewId="0"/>
  </sheetViews>
  <sheetFormatPr defaultColWidth="11" defaultRowHeight="15.75"/>
  <cols>
    <col min="1" max="1" width="67" customWidth="1"/>
    <col min="2" max="2" width="19.5" style="123" customWidth="1"/>
    <col min="3" max="3" width="10.875" style="139"/>
    <col min="4" max="4" width="14" customWidth="1"/>
    <col min="5" max="5" width="65.5" customWidth="1"/>
  </cols>
  <sheetData>
    <row r="1" spans="1:5" ht="27" customHeight="1">
      <c r="A1" s="5" t="s">
        <v>459</v>
      </c>
    </row>
    <row r="2" spans="1:5" ht="32.25" customHeight="1">
      <c r="A2" s="157" t="s">
        <v>228</v>
      </c>
    </row>
    <row r="3" spans="1:5" ht="26.25" customHeight="1">
      <c r="A3" s="185" t="s">
        <v>229</v>
      </c>
      <c r="D3" s="124"/>
      <c r="E3" s="124"/>
    </row>
    <row r="4" spans="1:5" ht="71.25" customHeight="1">
      <c r="A4" s="141" t="s">
        <v>25</v>
      </c>
      <c r="B4" s="142" t="s">
        <v>207</v>
      </c>
      <c r="C4" s="143" t="s">
        <v>26</v>
      </c>
      <c r="D4" s="142" t="s">
        <v>165</v>
      </c>
      <c r="E4" s="144" t="s">
        <v>28</v>
      </c>
    </row>
    <row r="5" spans="1:5" ht="24.75" customHeight="1">
      <c r="A5" s="287" t="s">
        <v>230</v>
      </c>
      <c r="B5" s="287"/>
      <c r="C5" s="287"/>
      <c r="D5" s="288"/>
      <c r="E5" s="287"/>
    </row>
    <row r="6" spans="1:5" ht="63" customHeight="1">
      <c r="A6" s="145" t="s">
        <v>231</v>
      </c>
      <c r="B6" s="146">
        <v>1</v>
      </c>
      <c r="C6" s="170">
        <v>2</v>
      </c>
      <c r="D6" s="172"/>
      <c r="E6" s="289"/>
    </row>
    <row r="7" spans="1:5" ht="54.75" customHeight="1">
      <c r="A7" s="145" t="s">
        <v>232</v>
      </c>
      <c r="B7" s="146">
        <v>1</v>
      </c>
      <c r="C7" s="170">
        <v>2</v>
      </c>
      <c r="D7" s="173"/>
      <c r="E7" s="289"/>
    </row>
    <row r="8" spans="1:5" ht="69" customHeight="1">
      <c r="A8" s="145" t="s">
        <v>233</v>
      </c>
      <c r="B8" s="146">
        <v>1</v>
      </c>
      <c r="C8" s="170">
        <v>2</v>
      </c>
      <c r="D8" s="173"/>
      <c r="E8" s="289"/>
    </row>
    <row r="9" spans="1:5" ht="74.25" customHeight="1">
      <c r="A9" s="145" t="s">
        <v>234</v>
      </c>
      <c r="B9" s="146">
        <v>1</v>
      </c>
      <c r="C9" s="170">
        <v>2</v>
      </c>
      <c r="D9" s="173"/>
      <c r="E9" s="289"/>
    </row>
    <row r="10" spans="1:5" ht="161.25" customHeight="1">
      <c r="A10" s="145" t="s">
        <v>235</v>
      </c>
      <c r="B10" s="146">
        <v>1</v>
      </c>
      <c r="C10" s="170">
        <v>2</v>
      </c>
      <c r="D10" s="173"/>
      <c r="E10" s="289"/>
    </row>
    <row r="11" spans="1:5">
      <c r="A11" s="148" t="s">
        <v>169</v>
      </c>
      <c r="B11" s="149">
        <f>SUM(B6:B10)/(COUNT(B6:B10)*2)</f>
        <v>0.5</v>
      </c>
      <c r="C11" s="171">
        <f>SUM(C6:C10)</f>
        <v>10</v>
      </c>
      <c r="D11" s="161" t="str">
        <f>IF(B11&lt;35%,"high risk", IF(B11&lt;66%, "medium risk", "high risk"))</f>
        <v>medium risk</v>
      </c>
      <c r="E11" s="289"/>
    </row>
    <row r="12" spans="1:5">
      <c r="A12" s="290" t="s">
        <v>236</v>
      </c>
      <c r="B12" s="290"/>
      <c r="C12" s="290"/>
      <c r="D12" s="299"/>
      <c r="E12" s="290"/>
    </row>
    <row r="13" spans="1:5" ht="99" customHeight="1">
      <c r="A13" s="145" t="s">
        <v>237</v>
      </c>
      <c r="B13" s="146">
        <v>1</v>
      </c>
      <c r="C13" s="170">
        <v>2</v>
      </c>
      <c r="D13" s="160"/>
      <c r="E13" s="294"/>
    </row>
    <row r="14" spans="1:5" ht="110.25" customHeight="1">
      <c r="A14" s="145" t="s">
        <v>238</v>
      </c>
      <c r="B14" s="146">
        <v>2</v>
      </c>
      <c r="C14" s="170">
        <v>2</v>
      </c>
      <c r="D14" s="174"/>
      <c r="E14" s="294"/>
    </row>
    <row r="15" spans="1:5" ht="62.25" customHeight="1">
      <c r="A15" s="145" t="s">
        <v>239</v>
      </c>
      <c r="B15" s="146">
        <v>1</v>
      </c>
      <c r="C15" s="170">
        <v>2</v>
      </c>
      <c r="D15" s="174"/>
      <c r="E15" s="294"/>
    </row>
    <row r="16" spans="1:5" ht="68.25" customHeight="1">
      <c r="A16" s="145" t="s">
        <v>240</v>
      </c>
      <c r="B16" s="146">
        <v>1</v>
      </c>
      <c r="C16" s="170">
        <v>2</v>
      </c>
      <c r="D16" s="174"/>
      <c r="E16" s="294"/>
    </row>
    <row r="17" spans="1:5">
      <c r="A17" s="148" t="s">
        <v>169</v>
      </c>
      <c r="B17" s="149">
        <f>SUM(B13:B16)/(COUNT(B13:B16)*2)</f>
        <v>0.625</v>
      </c>
      <c r="C17" s="159">
        <f>SUM(C13:C16)</f>
        <v>8</v>
      </c>
      <c r="D17" s="161" t="str">
        <f>IF(B17&lt;35%,"high risk", IF(B17&lt;66%, "medium risk", "high risk"))</f>
        <v>medium risk</v>
      </c>
      <c r="E17" s="294"/>
    </row>
    <row r="18" spans="1:5" s="140" customFormat="1">
      <c r="A18" s="290" t="s">
        <v>241</v>
      </c>
      <c r="B18" s="290"/>
      <c r="C18" s="290"/>
      <c r="D18" s="299"/>
      <c r="E18" s="290"/>
    </row>
    <row r="19" spans="1:5" ht="60" customHeight="1">
      <c r="A19" s="145" t="s">
        <v>242</v>
      </c>
      <c r="B19" s="146">
        <v>1</v>
      </c>
      <c r="C19" s="170">
        <v>2</v>
      </c>
      <c r="D19" s="160"/>
      <c r="E19" s="294"/>
    </row>
    <row r="20" spans="1:5" ht="96.75" customHeight="1">
      <c r="A20" s="145" t="s">
        <v>243</v>
      </c>
      <c r="B20" s="146">
        <v>0</v>
      </c>
      <c r="C20" s="170">
        <v>2</v>
      </c>
      <c r="D20" s="174"/>
      <c r="E20" s="294"/>
    </row>
    <row r="21" spans="1:5">
      <c r="A21" s="148" t="s">
        <v>169</v>
      </c>
      <c r="B21" s="149">
        <f>SUM(B19:B20)/(COUNT(B19:B20)*2)</f>
        <v>0.25</v>
      </c>
      <c r="C21" s="171">
        <f>SUM(C19:C20)</f>
        <v>4</v>
      </c>
      <c r="D21" s="161" t="str">
        <f>IF(B21&lt;35%,"high risk", IF(B21&lt;66%, "medium risk", "high risk"))</f>
        <v>high risk</v>
      </c>
      <c r="E21" s="294"/>
    </row>
    <row r="22" spans="1:5" ht="36" customHeight="1">
      <c r="A22" s="8"/>
      <c r="B22" s="9"/>
      <c r="C22" s="9"/>
      <c r="D22" s="9"/>
      <c r="E22" s="10"/>
    </row>
    <row r="23" spans="1:5" ht="17.100000000000001" customHeight="1">
      <c r="A23" s="135" t="s">
        <v>198</v>
      </c>
      <c r="B23" s="136"/>
      <c r="C23" s="136"/>
      <c r="D23" s="29"/>
      <c r="E23" s="29"/>
    </row>
    <row r="24" spans="1:5" ht="18.75">
      <c r="A24" s="28" t="s">
        <v>199</v>
      </c>
      <c r="B24" s="131">
        <f>AVERAGE(B11,B17,B21)</f>
        <v>0.45833333333333331</v>
      </c>
      <c r="C24" s="137"/>
      <c r="D24" s="11"/>
      <c r="E24" s="11"/>
    </row>
    <row r="25" spans="1:5" ht="18.75">
      <c r="A25" s="28" t="s">
        <v>35</v>
      </c>
      <c r="B25" s="154" t="str">
        <f>IF(B24&lt;25%, "At high risk", IF(B24&lt;=35%, "At high to moderate risk", IF(B24&lt;=49%, "At moderate to high risk", IF(B24&lt;=69%, "Moderate", IF(B24&lt;=85%, "Substantial", "High")))))</f>
        <v>At moderate to high risk</v>
      </c>
      <c r="C25" s="138"/>
      <c r="D25" s="12"/>
      <c r="E25" s="12"/>
    </row>
    <row r="26" spans="1:5">
      <c r="A26" s="132" t="s">
        <v>200</v>
      </c>
      <c r="B26" s="313"/>
      <c r="C26" s="313"/>
      <c r="D26" s="313"/>
      <c r="E26" s="314"/>
    </row>
    <row r="27" spans="1:5" ht="47.25">
      <c r="A27" s="134" t="s">
        <v>37</v>
      </c>
      <c r="B27" s="315"/>
      <c r="C27" s="315"/>
      <c r="D27" s="315"/>
      <c r="E27" s="316"/>
    </row>
    <row r="28" spans="1:5">
      <c r="A28" s="132" t="s">
        <v>202</v>
      </c>
      <c r="B28" s="309"/>
      <c r="C28" s="309"/>
      <c r="D28" s="309"/>
      <c r="E28" s="310"/>
    </row>
    <row r="29" spans="1:5" ht="31.5">
      <c r="A29" s="133" t="s">
        <v>244</v>
      </c>
      <c r="B29" s="311"/>
      <c r="C29" s="311"/>
      <c r="D29" s="311"/>
      <c r="E29" s="312"/>
    </row>
    <row r="30" spans="1:5">
      <c r="A30" s="132" t="s">
        <v>203</v>
      </c>
      <c r="B30" s="309"/>
      <c r="C30" s="309"/>
      <c r="D30" s="309"/>
      <c r="E30" s="310"/>
    </row>
    <row r="31" spans="1:5" ht="136.5" customHeight="1">
      <c r="A31" s="133" t="s">
        <v>40</v>
      </c>
      <c r="B31" s="311"/>
      <c r="C31" s="311"/>
      <c r="D31" s="311"/>
      <c r="E31" s="312"/>
    </row>
    <row r="32" spans="1:5">
      <c r="A32" s="132" t="s">
        <v>204</v>
      </c>
      <c r="B32" s="309"/>
      <c r="C32" s="309"/>
      <c r="D32" s="309"/>
      <c r="E32" s="310"/>
    </row>
    <row r="33" spans="1:5" ht="56.25" customHeight="1">
      <c r="A33" s="133" t="s">
        <v>76</v>
      </c>
      <c r="B33" s="311"/>
      <c r="C33" s="311"/>
      <c r="D33" s="311"/>
      <c r="E33" s="312"/>
    </row>
    <row r="34" spans="1:5">
      <c r="A34" s="3"/>
    </row>
    <row r="35" spans="1:5">
      <c r="A35" s="3"/>
    </row>
    <row r="36" spans="1:5">
      <c r="A36" s="4"/>
    </row>
    <row r="37" spans="1:5">
      <c r="A37" s="3"/>
    </row>
  </sheetData>
  <mergeCells count="10">
    <mergeCell ref="A5:E5"/>
    <mergeCell ref="E6:E11"/>
    <mergeCell ref="A12:E12"/>
    <mergeCell ref="E13:E17"/>
    <mergeCell ref="B32:E33"/>
    <mergeCell ref="B26:E27"/>
    <mergeCell ref="B28:E29"/>
    <mergeCell ref="B30:E31"/>
    <mergeCell ref="A18:E18"/>
    <mergeCell ref="E19:E21"/>
  </mergeCells>
  <printOptions horizontalCentered="1"/>
  <pageMargins left="0.48611111111111099" right="0.57189542483660105" top="0.75" bottom="0.75" header="0.3" footer="0.3"/>
  <pageSetup paperSize="9" scale="70" orientation="landscape" horizontalDpi="0" verticalDpi="0"/>
  <headerFooter>
    <oddHeader xml:space="preserve">&amp;C&amp;A&amp;R&amp;P / &amp;N
</oddHeader>
  </headerFooter>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9"/>
  <sheetViews>
    <sheetView zoomScale="90" zoomScaleNormal="90" zoomScalePageLayoutView="34" workbookViewId="0"/>
  </sheetViews>
  <sheetFormatPr defaultColWidth="11" defaultRowHeight="15.75"/>
  <cols>
    <col min="1" max="1" width="67" customWidth="1"/>
    <col min="2" max="2" width="19.5" style="123" customWidth="1"/>
    <col min="3" max="3" width="10.875" style="139"/>
    <col min="4" max="4" width="14" customWidth="1"/>
    <col min="5" max="5" width="65.5" customWidth="1"/>
  </cols>
  <sheetData>
    <row r="1" spans="1:5" ht="26.25" customHeight="1">
      <c r="A1" s="5" t="s">
        <v>460</v>
      </c>
    </row>
    <row r="2" spans="1:5" ht="30.75" customHeight="1">
      <c r="A2" s="6" t="s">
        <v>245</v>
      </c>
    </row>
    <row r="3" spans="1:5" ht="28.5" customHeight="1">
      <c r="A3" s="156" t="s">
        <v>229</v>
      </c>
      <c r="D3" s="124"/>
      <c r="E3" s="124"/>
    </row>
    <row r="4" spans="1:5" ht="70.5" customHeight="1">
      <c r="A4" s="141" t="s">
        <v>25</v>
      </c>
      <c r="B4" s="142" t="s">
        <v>164</v>
      </c>
      <c r="C4" s="143" t="s">
        <v>26</v>
      </c>
      <c r="D4" s="142" t="s">
        <v>165</v>
      </c>
      <c r="E4" s="144" t="s">
        <v>28</v>
      </c>
    </row>
    <row r="5" spans="1:5" ht="28.5" customHeight="1">
      <c r="A5" s="287" t="s">
        <v>246</v>
      </c>
      <c r="B5" s="287"/>
      <c r="C5" s="287"/>
      <c r="D5" s="288"/>
      <c r="E5" s="287"/>
    </row>
    <row r="6" spans="1:5" ht="101.25" customHeight="1">
      <c r="A6" s="145" t="s">
        <v>247</v>
      </c>
      <c r="B6" s="146">
        <v>1</v>
      </c>
      <c r="C6" s="170">
        <v>2</v>
      </c>
      <c r="D6" s="172"/>
      <c r="E6" s="289"/>
    </row>
    <row r="7" spans="1:5" ht="45" customHeight="1">
      <c r="A7" s="145" t="s">
        <v>248</v>
      </c>
      <c r="B7" s="146">
        <v>2</v>
      </c>
      <c r="C7" s="170">
        <v>2</v>
      </c>
      <c r="D7" s="173"/>
      <c r="E7" s="289"/>
    </row>
    <row r="8" spans="1:5" ht="24" customHeight="1">
      <c r="A8" s="148" t="s">
        <v>169</v>
      </c>
      <c r="B8" s="149">
        <f>SUM(B6:B7)/(COUNT(B6:B7)*2)</f>
        <v>0.75</v>
      </c>
      <c r="C8" s="171">
        <f>SUM(C6:C7)</f>
        <v>4</v>
      </c>
      <c r="D8" s="161" t="str">
        <f>IF(B8&lt;35%,"high risk", IF(B8&lt;66%, "medium risk", "high risk"))</f>
        <v>high risk</v>
      </c>
      <c r="E8" s="289"/>
    </row>
    <row r="9" spans="1:5" ht="39.75" customHeight="1">
      <c r="A9" s="290" t="s">
        <v>249</v>
      </c>
      <c r="B9" s="290"/>
      <c r="C9" s="290"/>
      <c r="D9" s="299"/>
      <c r="E9" s="290"/>
    </row>
    <row r="10" spans="1:5" ht="93" customHeight="1">
      <c r="A10" s="145" t="s">
        <v>250</v>
      </c>
      <c r="B10" s="146">
        <v>1</v>
      </c>
      <c r="C10" s="170">
        <v>2</v>
      </c>
      <c r="D10" s="160"/>
      <c r="E10" s="294"/>
    </row>
    <row r="11" spans="1:5" ht="153.75" customHeight="1">
      <c r="A11" s="145" t="s">
        <v>251</v>
      </c>
      <c r="B11" s="146">
        <v>2</v>
      </c>
      <c r="C11" s="170">
        <v>2</v>
      </c>
      <c r="D11" s="174"/>
      <c r="E11" s="294"/>
    </row>
    <row r="12" spans="1:5">
      <c r="A12" s="148" t="s">
        <v>169</v>
      </c>
      <c r="B12" s="149">
        <f>SUM(B10:B11)/(COUNT(B10:B11)*2)</f>
        <v>0.75</v>
      </c>
      <c r="C12" s="159">
        <f>SUM(C10:C11)</f>
        <v>4</v>
      </c>
      <c r="D12" s="161" t="str">
        <f>IF(B12&lt;35%,"high risk", IF(B12&lt;66%, "medium risk", "high risk"))</f>
        <v>high risk</v>
      </c>
      <c r="E12" s="294"/>
    </row>
    <row r="13" spans="1:5" s="140" customFormat="1" ht="41.25" customHeight="1">
      <c r="A13" s="290" t="s">
        <v>252</v>
      </c>
      <c r="B13" s="290"/>
      <c r="C13" s="290"/>
      <c r="D13" s="299"/>
      <c r="E13" s="290"/>
    </row>
    <row r="14" spans="1:5" ht="161.25" customHeight="1">
      <c r="A14" s="145" t="s">
        <v>253</v>
      </c>
      <c r="B14" s="146">
        <v>0</v>
      </c>
      <c r="C14" s="170">
        <v>2</v>
      </c>
      <c r="D14" s="160"/>
      <c r="E14" s="294"/>
    </row>
    <row r="15" spans="1:5" ht="41.25" customHeight="1">
      <c r="A15" s="145" t="s">
        <v>254</v>
      </c>
      <c r="B15" s="146">
        <v>0</v>
      </c>
      <c r="C15" s="170">
        <v>2</v>
      </c>
      <c r="D15" s="174"/>
      <c r="E15" s="294"/>
    </row>
    <row r="16" spans="1:5" ht="57" customHeight="1">
      <c r="A16" s="145" t="s">
        <v>255</v>
      </c>
      <c r="B16" s="146">
        <v>1</v>
      </c>
      <c r="C16" s="170">
        <v>2</v>
      </c>
      <c r="D16" s="174"/>
      <c r="E16" s="294"/>
    </row>
    <row r="17" spans="1:5" ht="78.75">
      <c r="A17" s="145" t="s">
        <v>256</v>
      </c>
      <c r="B17" s="146">
        <v>1</v>
      </c>
      <c r="C17" s="170">
        <v>2</v>
      </c>
      <c r="D17" s="174"/>
      <c r="E17" s="294"/>
    </row>
    <row r="18" spans="1:5">
      <c r="A18" s="148" t="s">
        <v>169</v>
      </c>
      <c r="B18" s="149">
        <f>SUM(B14:B17)/(COUNT(B14:B17)*2)</f>
        <v>0.25</v>
      </c>
      <c r="C18" s="171">
        <f>SUM(C14:C17)</f>
        <v>8</v>
      </c>
      <c r="D18" s="161" t="str">
        <f>IF(B18&lt;35%,"high risk", IF(B18&lt;66%, "medium risk", "high risk"))</f>
        <v>high risk</v>
      </c>
      <c r="E18" s="294"/>
    </row>
    <row r="19" spans="1:5" ht="71.25" customHeight="1">
      <c r="A19" s="290" t="s">
        <v>257</v>
      </c>
      <c r="B19" s="290"/>
      <c r="C19" s="290"/>
      <c r="D19" s="299"/>
      <c r="E19" s="290"/>
    </row>
    <row r="20" spans="1:5" ht="78.75">
      <c r="A20" s="145" t="s">
        <v>258</v>
      </c>
      <c r="B20" s="146">
        <v>0</v>
      </c>
      <c r="C20" s="170">
        <v>2</v>
      </c>
      <c r="D20" s="160"/>
      <c r="E20" s="294"/>
    </row>
    <row r="21" spans="1:5" ht="63">
      <c r="A21" s="145" t="s">
        <v>259</v>
      </c>
      <c r="B21" s="146">
        <v>0</v>
      </c>
      <c r="C21" s="170">
        <v>2</v>
      </c>
      <c r="D21" s="174"/>
      <c r="E21" s="294"/>
    </row>
    <row r="22" spans="1:5" ht="63">
      <c r="A22" s="145" t="s">
        <v>260</v>
      </c>
      <c r="B22" s="146">
        <v>0</v>
      </c>
      <c r="C22" s="170">
        <v>2</v>
      </c>
      <c r="D22" s="174"/>
      <c r="E22" s="294"/>
    </row>
    <row r="23" spans="1:5">
      <c r="A23" s="148" t="s">
        <v>169</v>
      </c>
      <c r="B23" s="149">
        <f>SUM(B20:B22)/(COUNT(B20:B22)*2)</f>
        <v>0</v>
      </c>
      <c r="C23" s="171">
        <f>SUM(C20:C22)</f>
        <v>6</v>
      </c>
      <c r="D23" s="161" t="str">
        <f>IF(B23&lt;35%,"high risk", IF(B23&lt;66%, "medium risk", "high risk"))</f>
        <v>high risk</v>
      </c>
      <c r="E23" s="294"/>
    </row>
    <row r="24" spans="1:5" ht="36" customHeight="1">
      <c r="A24" s="8"/>
      <c r="B24" s="9"/>
      <c r="C24" s="9"/>
      <c r="D24" s="9"/>
      <c r="E24" s="10"/>
    </row>
    <row r="25" spans="1:5" ht="17.100000000000001" customHeight="1">
      <c r="A25" s="135" t="s">
        <v>198</v>
      </c>
      <c r="B25" s="136"/>
      <c r="C25" s="136"/>
      <c r="D25" s="29"/>
      <c r="E25" s="29"/>
    </row>
    <row r="26" spans="1:5" ht="18.75">
      <c r="A26" s="28" t="s">
        <v>199</v>
      </c>
      <c r="B26" s="131">
        <f>AVERAGE(B8,B12,B18,B23)</f>
        <v>0.4375</v>
      </c>
      <c r="C26" s="137"/>
      <c r="D26" s="11"/>
      <c r="E26" s="11"/>
    </row>
    <row r="27" spans="1:5" ht="18.75">
      <c r="A27" s="28" t="s">
        <v>35</v>
      </c>
      <c r="B27" s="154" t="str">
        <f>IF(B26&lt;25%, "At high risk", IF(B26&lt;=35%, "At high to moderate risk", IF(B26&lt;=49%, "At moderate to high risk", IF(B26&lt;=69%, "Moderate", IF(B26&lt;=85%, "Substantial", "High")))))</f>
        <v>At moderate to high risk</v>
      </c>
      <c r="C27" s="138"/>
      <c r="D27" s="12"/>
      <c r="E27" s="12"/>
    </row>
    <row r="28" spans="1:5">
      <c r="A28" s="132" t="s">
        <v>200</v>
      </c>
      <c r="B28" s="313"/>
      <c r="C28" s="313"/>
      <c r="D28" s="313"/>
      <c r="E28" s="314"/>
    </row>
    <row r="29" spans="1:5" ht="47.25">
      <c r="A29" s="134" t="s">
        <v>37</v>
      </c>
      <c r="B29" s="315"/>
      <c r="C29" s="315"/>
      <c r="D29" s="315"/>
      <c r="E29" s="316"/>
    </row>
    <row r="30" spans="1:5">
      <c r="A30" s="132" t="s">
        <v>202</v>
      </c>
      <c r="B30" s="309"/>
      <c r="C30" s="309"/>
      <c r="D30" s="309"/>
      <c r="E30" s="310"/>
    </row>
    <row r="31" spans="1:5" ht="31.5">
      <c r="A31" s="133" t="s">
        <v>39</v>
      </c>
      <c r="B31" s="311"/>
      <c r="C31" s="311"/>
      <c r="D31" s="311"/>
      <c r="E31" s="312"/>
    </row>
    <row r="32" spans="1:5">
      <c r="A32" s="132" t="s">
        <v>203</v>
      </c>
      <c r="B32" s="309"/>
      <c r="C32" s="309"/>
      <c r="D32" s="309"/>
      <c r="E32" s="310"/>
    </row>
    <row r="33" spans="1:5" ht="126">
      <c r="A33" s="133" t="s">
        <v>40</v>
      </c>
      <c r="B33" s="311"/>
      <c r="C33" s="311"/>
      <c r="D33" s="311"/>
      <c r="E33" s="312"/>
    </row>
    <row r="34" spans="1:5">
      <c r="A34" s="132" t="s">
        <v>261</v>
      </c>
      <c r="B34" s="309"/>
      <c r="C34" s="309"/>
      <c r="D34" s="309"/>
      <c r="E34" s="310"/>
    </row>
    <row r="35" spans="1:5" ht="47.25">
      <c r="A35" s="133" t="s">
        <v>76</v>
      </c>
      <c r="B35" s="311"/>
      <c r="C35" s="311"/>
      <c r="D35" s="311"/>
      <c r="E35" s="312"/>
    </row>
    <row r="36" spans="1:5">
      <c r="A36" s="3"/>
    </row>
    <row r="37" spans="1:5">
      <c r="A37" s="3"/>
    </row>
    <row r="38" spans="1:5">
      <c r="A38" s="4"/>
    </row>
    <row r="39" spans="1:5">
      <c r="A39" s="3"/>
    </row>
  </sheetData>
  <mergeCells count="12">
    <mergeCell ref="B34:E35"/>
    <mergeCell ref="B28:E29"/>
    <mergeCell ref="B30:E31"/>
    <mergeCell ref="B32:E33"/>
    <mergeCell ref="E20:E23"/>
    <mergeCell ref="A13:E13"/>
    <mergeCell ref="E14:E18"/>
    <mergeCell ref="A19:E19"/>
    <mergeCell ref="A5:E5"/>
    <mergeCell ref="E6:E8"/>
    <mergeCell ref="A9:E9"/>
    <mergeCell ref="E10:E12"/>
  </mergeCells>
  <printOptions horizontalCentered="1"/>
  <pageMargins left="0.48611111111111099" right="0.57189542483660105" top="0.75" bottom="0.75" header="0.3" footer="0.3"/>
  <pageSetup paperSize="9" scale="70" orientation="landscape" horizontalDpi="0" verticalDpi="0"/>
  <headerFooter>
    <oddHeader xml:space="preserve">&amp;C&amp;A&amp;R&amp;P / &amp;N
</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1"/>
  <sheetViews>
    <sheetView zoomScale="90" zoomScaleNormal="90" zoomScalePageLayoutView="34" workbookViewId="0"/>
  </sheetViews>
  <sheetFormatPr defaultColWidth="11" defaultRowHeight="15.75"/>
  <cols>
    <col min="1" max="1" width="67" customWidth="1"/>
    <col min="2" max="2" width="19.5" style="123" customWidth="1"/>
    <col min="3" max="3" width="10.875" style="139"/>
    <col min="4" max="4" width="14" customWidth="1"/>
    <col min="5" max="5" width="65.5" customWidth="1"/>
  </cols>
  <sheetData>
    <row r="1" spans="1:5" ht="20.25">
      <c r="A1" s="5" t="s">
        <v>461</v>
      </c>
    </row>
    <row r="2" spans="1:5" ht="20.25">
      <c r="A2" s="6" t="s">
        <v>262</v>
      </c>
    </row>
    <row r="3" spans="1:5" ht="78.75" customHeight="1">
      <c r="A3" s="141" t="s">
        <v>25</v>
      </c>
      <c r="B3" s="142" t="s">
        <v>164</v>
      </c>
      <c r="C3" s="143" t="s">
        <v>26</v>
      </c>
      <c r="D3" s="142" t="s">
        <v>165</v>
      </c>
      <c r="E3" s="144" t="s">
        <v>28</v>
      </c>
    </row>
    <row r="4" spans="1:5" ht="35.1" customHeight="1">
      <c r="A4" s="287" t="s">
        <v>263</v>
      </c>
      <c r="B4" s="287"/>
      <c r="C4" s="287"/>
      <c r="D4" s="288"/>
      <c r="E4" s="287"/>
    </row>
    <row r="5" spans="1:5" ht="65.25" customHeight="1">
      <c r="A5" s="145" t="s">
        <v>264</v>
      </c>
      <c r="B5" s="146">
        <v>1</v>
      </c>
      <c r="C5" s="170">
        <v>2</v>
      </c>
      <c r="D5" s="172"/>
      <c r="E5" s="295"/>
    </row>
    <row r="6" spans="1:5" ht="75.75" customHeight="1">
      <c r="A6" s="152" t="s">
        <v>265</v>
      </c>
      <c r="B6" s="146">
        <v>2</v>
      </c>
      <c r="C6" s="170">
        <v>2</v>
      </c>
      <c r="D6" s="173"/>
      <c r="E6" s="295"/>
    </row>
    <row r="7" spans="1:5" ht="120.75" customHeight="1">
      <c r="A7" s="152" t="s">
        <v>266</v>
      </c>
      <c r="B7" s="295">
        <v>2</v>
      </c>
      <c r="C7" s="296">
        <v>2</v>
      </c>
      <c r="D7" s="317"/>
      <c r="E7" s="295"/>
    </row>
    <row r="8" spans="1:5" ht="59.25" customHeight="1">
      <c r="A8" s="184" t="s">
        <v>267</v>
      </c>
      <c r="B8" s="295"/>
      <c r="C8" s="296"/>
      <c r="D8" s="317"/>
      <c r="E8" s="295"/>
    </row>
    <row r="9" spans="1:5">
      <c r="A9" s="133" t="s">
        <v>169</v>
      </c>
      <c r="B9" s="149">
        <f>SUM(B5:B7)/(COUNT(B5:B7)*2)</f>
        <v>0.83333333333333337</v>
      </c>
      <c r="C9" s="171">
        <f>SUM(C5:C7)</f>
        <v>6</v>
      </c>
      <c r="D9" s="161" t="str">
        <f>IF(B9&lt;35%,"high risk", IF(B9&lt;66%, "medium risk", "high risk"))</f>
        <v>high risk</v>
      </c>
      <c r="E9" s="295"/>
    </row>
    <row r="10" spans="1:5">
      <c r="A10" s="290" t="s">
        <v>268</v>
      </c>
      <c r="B10" s="290"/>
      <c r="C10" s="290"/>
      <c r="D10" s="299"/>
      <c r="E10" s="290"/>
    </row>
    <row r="11" spans="1:5" ht="80.25" customHeight="1">
      <c r="A11" s="145" t="s">
        <v>269</v>
      </c>
      <c r="B11" s="146">
        <v>0</v>
      </c>
      <c r="C11" s="170">
        <v>2</v>
      </c>
      <c r="D11" s="160"/>
      <c r="E11" s="294"/>
    </row>
    <row r="12" spans="1:5" ht="62.25" customHeight="1">
      <c r="A12" s="145" t="s">
        <v>270</v>
      </c>
      <c r="B12" s="146">
        <v>0</v>
      </c>
      <c r="C12" s="170">
        <v>2</v>
      </c>
      <c r="D12" s="174"/>
      <c r="E12" s="294"/>
    </row>
    <row r="13" spans="1:5" ht="73.5" customHeight="1">
      <c r="A13" s="145" t="s">
        <v>271</v>
      </c>
      <c r="B13" s="146">
        <v>1</v>
      </c>
      <c r="C13" s="170">
        <v>2</v>
      </c>
      <c r="D13" s="174"/>
      <c r="E13" s="294"/>
    </row>
    <row r="14" spans="1:5" ht="75" customHeight="1">
      <c r="A14" s="145" t="s">
        <v>272</v>
      </c>
      <c r="B14" s="146">
        <v>1</v>
      </c>
      <c r="C14" s="170">
        <v>2</v>
      </c>
      <c r="D14" s="174"/>
      <c r="E14" s="294"/>
    </row>
    <row r="15" spans="1:5">
      <c r="A15" s="148" t="s">
        <v>169</v>
      </c>
      <c r="B15" s="149">
        <f>SUM(B11:B14)/(COUNT(B11:B14)*2)</f>
        <v>0.25</v>
      </c>
      <c r="C15" s="171">
        <f>SUM(C11:C14)</f>
        <v>8</v>
      </c>
      <c r="D15" s="161" t="str">
        <f>IF(B15&lt;35%,"high risk", IF(B15&lt;66%, "medium risk", "high risk"))</f>
        <v>high risk</v>
      </c>
      <c r="E15" s="294"/>
    </row>
    <row r="16" spans="1:5" ht="36" customHeight="1">
      <c r="A16" s="8"/>
      <c r="B16" s="9"/>
      <c r="C16" s="9"/>
      <c r="D16" s="9"/>
      <c r="E16" s="10"/>
    </row>
    <row r="17" spans="1:5" ht="17.100000000000001" customHeight="1">
      <c r="A17" s="135" t="s">
        <v>198</v>
      </c>
      <c r="B17" s="136"/>
      <c r="C17" s="136"/>
      <c r="D17" s="29"/>
      <c r="E17" s="29"/>
    </row>
    <row r="18" spans="1:5" ht="18.75">
      <c r="A18" s="28" t="s">
        <v>273</v>
      </c>
      <c r="B18" s="131">
        <f>AVERAGE(B9,B15)</f>
        <v>0.54166666666666674</v>
      </c>
      <c r="C18" s="137"/>
      <c r="D18" s="11"/>
      <c r="E18" s="11"/>
    </row>
    <row r="19" spans="1:5" ht="18.75">
      <c r="A19" s="28" t="s">
        <v>274</v>
      </c>
      <c r="B19" s="196" t="str">
        <f>IF(B18&lt;25%, "At high risk", IF(B18&lt;=35%, "At high to moderate risk", IF(B18&lt;=49%, "At moderate to high risk", IF(B18&lt;=69%, "Moderate", IF(B18&lt;=85%, "Substantial", "High")))))</f>
        <v>Moderate</v>
      </c>
      <c r="C19" s="138"/>
      <c r="D19" s="12"/>
      <c r="E19" s="12"/>
    </row>
    <row r="20" spans="1:5">
      <c r="A20" s="132" t="s">
        <v>200</v>
      </c>
      <c r="B20" s="313"/>
      <c r="C20" s="313"/>
      <c r="D20" s="313"/>
      <c r="E20" s="314"/>
    </row>
    <row r="21" spans="1:5" ht="47.25">
      <c r="A21" s="134" t="s">
        <v>37</v>
      </c>
      <c r="B21" s="315"/>
      <c r="C21" s="315"/>
      <c r="D21" s="315"/>
      <c r="E21" s="316"/>
    </row>
    <row r="22" spans="1:5">
      <c r="A22" s="132" t="s">
        <v>202</v>
      </c>
      <c r="B22" s="309"/>
      <c r="C22" s="309"/>
      <c r="D22" s="309"/>
      <c r="E22" s="310"/>
    </row>
    <row r="23" spans="1:5" ht="31.5">
      <c r="A23" s="133" t="s">
        <v>244</v>
      </c>
      <c r="B23" s="311"/>
      <c r="C23" s="311"/>
      <c r="D23" s="311"/>
      <c r="E23" s="312"/>
    </row>
    <row r="24" spans="1:5">
      <c r="A24" s="132" t="s">
        <v>275</v>
      </c>
      <c r="B24" s="309"/>
      <c r="C24" s="309"/>
      <c r="D24" s="309"/>
      <c r="E24" s="310"/>
    </row>
    <row r="25" spans="1:5" ht="126">
      <c r="A25" s="133" t="s">
        <v>40</v>
      </c>
      <c r="B25" s="311"/>
      <c r="C25" s="311"/>
      <c r="D25" s="311"/>
      <c r="E25" s="312"/>
    </row>
    <row r="26" spans="1:5">
      <c r="A26" s="132" t="s">
        <v>204</v>
      </c>
      <c r="B26" s="309"/>
      <c r="C26" s="309"/>
      <c r="D26" s="309"/>
      <c r="E26" s="310"/>
    </row>
    <row r="27" spans="1:5" ht="47.25">
      <c r="A27" s="133" t="s">
        <v>76</v>
      </c>
      <c r="B27" s="311"/>
      <c r="C27" s="311"/>
      <c r="D27" s="311"/>
      <c r="E27" s="312"/>
    </row>
    <row r="28" spans="1:5">
      <c r="A28" s="3"/>
    </row>
    <row r="29" spans="1:5">
      <c r="A29" s="3"/>
    </row>
    <row r="30" spans="1:5">
      <c r="A30" s="4"/>
    </row>
    <row r="31" spans="1:5">
      <c r="A31" s="3"/>
    </row>
  </sheetData>
  <mergeCells count="11">
    <mergeCell ref="B20:E21"/>
    <mergeCell ref="B22:E23"/>
    <mergeCell ref="B24:E25"/>
    <mergeCell ref="B26:E27"/>
    <mergeCell ref="A4:E4"/>
    <mergeCell ref="A10:E10"/>
    <mergeCell ref="E11:E15"/>
    <mergeCell ref="B7:B8"/>
    <mergeCell ref="C7:C8"/>
    <mergeCell ref="D7:D8"/>
    <mergeCell ref="E5:E9"/>
  </mergeCells>
  <printOptions horizontalCentered="1"/>
  <pageMargins left="0.48611111111111099" right="0.57189542483660105" top="0.75" bottom="0.75" header="0.3" footer="0.3"/>
  <pageSetup paperSize="9" scale="70" orientation="landscape" horizontalDpi="0" verticalDpi="0"/>
  <headerFooter>
    <oddHeader xml:space="preserve">&amp;C&amp;A&amp;R&amp;P / &amp;N
</oddHead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6"/>
  <sheetViews>
    <sheetView zoomScale="90" zoomScaleNormal="90" zoomScalePageLayoutView="34" workbookViewId="0"/>
  </sheetViews>
  <sheetFormatPr defaultColWidth="11" defaultRowHeight="15.75"/>
  <cols>
    <col min="1" max="1" width="67" customWidth="1"/>
    <col min="2" max="2" width="19.5" style="123" customWidth="1"/>
    <col min="3" max="3" width="10.875" style="139"/>
    <col min="4" max="4" width="14" customWidth="1"/>
    <col min="5" max="5" width="65.5" customWidth="1"/>
  </cols>
  <sheetData>
    <row r="1" spans="1:5" ht="29.25" customHeight="1">
      <c r="A1" s="5" t="s">
        <v>462</v>
      </c>
    </row>
    <row r="2" spans="1:5" ht="34.5" customHeight="1">
      <c r="A2" s="157" t="s">
        <v>276</v>
      </c>
    </row>
    <row r="3" spans="1:5" ht="75" customHeight="1">
      <c r="A3" s="141" t="s">
        <v>25</v>
      </c>
      <c r="B3" s="142" t="s">
        <v>277</v>
      </c>
      <c r="C3" s="143" t="s">
        <v>26</v>
      </c>
      <c r="D3" s="142" t="s">
        <v>165</v>
      </c>
      <c r="E3" s="144" t="s">
        <v>28</v>
      </c>
    </row>
    <row r="4" spans="1:5" ht="49.5" customHeight="1">
      <c r="A4" s="287" t="s">
        <v>278</v>
      </c>
      <c r="B4" s="287"/>
      <c r="C4" s="287"/>
      <c r="D4" s="288"/>
      <c r="E4" s="287"/>
    </row>
    <row r="5" spans="1:5" ht="91.5" customHeight="1">
      <c r="A5" s="145" t="s">
        <v>279</v>
      </c>
      <c r="B5" s="146">
        <v>1</v>
      </c>
      <c r="C5" s="170">
        <v>2</v>
      </c>
      <c r="D5" s="172"/>
      <c r="E5" s="289"/>
    </row>
    <row r="6" spans="1:5" ht="69" customHeight="1">
      <c r="A6" s="145" t="s">
        <v>280</v>
      </c>
      <c r="B6" s="146">
        <v>1</v>
      </c>
      <c r="C6" s="170">
        <v>2</v>
      </c>
      <c r="D6" s="173"/>
      <c r="E6" s="289"/>
    </row>
    <row r="7" spans="1:5" ht="76.5" customHeight="1">
      <c r="A7" s="145" t="s">
        <v>281</v>
      </c>
      <c r="B7" s="146">
        <v>1</v>
      </c>
      <c r="C7" s="170">
        <v>2</v>
      </c>
      <c r="D7" s="173"/>
      <c r="E7" s="289"/>
    </row>
    <row r="8" spans="1:5" ht="106.5" customHeight="1">
      <c r="A8" s="145" t="s">
        <v>282</v>
      </c>
      <c r="B8" s="146">
        <v>1</v>
      </c>
      <c r="C8" s="170">
        <v>2</v>
      </c>
      <c r="D8" s="173"/>
      <c r="E8" s="289"/>
    </row>
    <row r="9" spans="1:5">
      <c r="A9" s="148" t="s">
        <v>169</v>
      </c>
      <c r="B9" s="149">
        <f>SUM(B5:B8)/(COUNT(B5:B8)*2)</f>
        <v>0.5</v>
      </c>
      <c r="C9" s="171">
        <f>SUM(C5:C8)</f>
        <v>8</v>
      </c>
      <c r="D9" s="161" t="str">
        <f>IF(B9&lt;35%,"high risk", IF(B9&lt;66%, "medium risk", "high risk"))</f>
        <v>medium risk</v>
      </c>
      <c r="E9" s="289"/>
    </row>
    <row r="10" spans="1:5" ht="46.5" customHeight="1">
      <c r="A10" s="318" t="s">
        <v>283</v>
      </c>
      <c r="B10" s="290"/>
      <c r="C10" s="290"/>
      <c r="D10" s="299"/>
      <c r="E10" s="290"/>
    </row>
    <row r="11" spans="1:5" ht="83.25" customHeight="1">
      <c r="A11" s="152" t="s">
        <v>284</v>
      </c>
      <c r="B11" s="295">
        <v>1</v>
      </c>
      <c r="C11" s="296">
        <v>2</v>
      </c>
      <c r="D11" s="319"/>
      <c r="E11" s="294"/>
    </row>
    <row r="12" spans="1:5" ht="36" customHeight="1">
      <c r="A12" s="182" t="s">
        <v>285</v>
      </c>
      <c r="B12" s="295"/>
      <c r="C12" s="296"/>
      <c r="D12" s="297"/>
      <c r="E12" s="294"/>
    </row>
    <row r="13" spans="1:5" ht="41.25" customHeight="1">
      <c r="A13" s="166" t="s">
        <v>286</v>
      </c>
      <c r="B13" s="146">
        <v>2</v>
      </c>
      <c r="C13" s="170">
        <v>2</v>
      </c>
      <c r="D13" s="174"/>
      <c r="E13" s="294"/>
    </row>
    <row r="14" spans="1:5" ht="94.5" customHeight="1">
      <c r="A14" s="145" t="s">
        <v>287</v>
      </c>
      <c r="B14" s="146">
        <v>1</v>
      </c>
      <c r="C14" s="170">
        <v>2</v>
      </c>
      <c r="D14" s="174"/>
      <c r="E14" s="294"/>
    </row>
    <row r="15" spans="1:5">
      <c r="A15" s="162" t="s">
        <v>169</v>
      </c>
      <c r="B15" s="163">
        <f>SUM(B11:B14)/(COUNT(B11:B14)*2)</f>
        <v>0.66666666666666663</v>
      </c>
      <c r="C15" s="183">
        <f>SUM(C11:C14)</f>
        <v>6</v>
      </c>
      <c r="D15" s="178" t="str">
        <f>IF(B15&lt;35%,"high risk", IF(B15&lt;66%, "medium risk", "high risk"))</f>
        <v>high risk</v>
      </c>
      <c r="E15" s="298"/>
    </row>
    <row r="16" spans="1:5" s="140" customFormat="1" ht="41.25" customHeight="1">
      <c r="A16" s="300" t="s">
        <v>288</v>
      </c>
      <c r="B16" s="301"/>
      <c r="C16" s="301"/>
      <c r="D16" s="301"/>
      <c r="E16" s="303"/>
    </row>
    <row r="17" spans="1:5" ht="37.5" customHeight="1">
      <c r="A17" s="304" t="s">
        <v>289</v>
      </c>
      <c r="B17" s="305"/>
      <c r="C17" s="305"/>
      <c r="D17" s="305"/>
      <c r="E17" s="307"/>
    </row>
    <row r="18" spans="1:5" ht="88.5" customHeight="1">
      <c r="A18" s="166" t="s">
        <v>290</v>
      </c>
      <c r="B18" s="167">
        <v>1</v>
      </c>
      <c r="C18" s="176">
        <v>2</v>
      </c>
      <c r="D18" s="174"/>
      <c r="E18" s="308"/>
    </row>
    <row r="19" spans="1:5" ht="118.5" customHeight="1">
      <c r="A19" s="145" t="s">
        <v>291</v>
      </c>
      <c r="B19" s="146">
        <v>0</v>
      </c>
      <c r="C19" s="170">
        <v>2</v>
      </c>
      <c r="D19" s="174"/>
      <c r="E19" s="294"/>
    </row>
    <row r="20" spans="1:5">
      <c r="A20" s="148" t="s">
        <v>169</v>
      </c>
      <c r="B20" s="149">
        <f>SUM(B18:B19)/(COUNT(B18:B19)*2)</f>
        <v>0.25</v>
      </c>
      <c r="C20" s="171">
        <f>SUM(C18:C19)</f>
        <v>4</v>
      </c>
      <c r="D20" s="161" t="str">
        <f>IF(B20&lt;35%,"high risk", IF(B20&lt;66%, "medium risk", "high risk"))</f>
        <v>high risk</v>
      </c>
      <c r="E20" s="294"/>
    </row>
    <row r="21" spans="1:5" ht="36" customHeight="1">
      <c r="A21" s="8"/>
      <c r="B21" s="9"/>
      <c r="C21" s="9"/>
      <c r="D21" s="9"/>
      <c r="E21" s="10"/>
    </row>
    <row r="22" spans="1:5" ht="17.100000000000001" customHeight="1">
      <c r="A22" s="135" t="s">
        <v>33</v>
      </c>
      <c r="B22" s="136"/>
      <c r="C22" s="136"/>
      <c r="D22" s="29"/>
      <c r="E22" s="29"/>
    </row>
    <row r="23" spans="1:5" ht="18.75">
      <c r="A23" s="28" t="s">
        <v>199</v>
      </c>
      <c r="B23" s="131">
        <f>AVERAGE(B9,B15,B20)</f>
        <v>0.47222222222222215</v>
      </c>
      <c r="C23" s="137"/>
      <c r="D23" s="11"/>
      <c r="E23" s="11"/>
    </row>
    <row r="24" spans="1:5" ht="18.75">
      <c r="A24" s="28" t="s">
        <v>35</v>
      </c>
      <c r="B24" s="154" t="str">
        <f>IF(B23&lt;25%, "At high risk", IF(B23&lt;=35%, "At high to moderate risk", IF(B23&lt;=49%, "At moderate to high risk", IF(B23&lt;=69%, "Moderate", IF(B23&lt;=85%, "Substantial", "High")))))</f>
        <v>At moderate to high risk</v>
      </c>
      <c r="C24" s="138"/>
      <c r="D24" s="12"/>
      <c r="E24" s="12"/>
    </row>
    <row r="25" spans="1:5">
      <c r="A25" s="132" t="s">
        <v>200</v>
      </c>
      <c r="B25" s="313"/>
      <c r="C25" s="313"/>
      <c r="D25" s="313"/>
      <c r="E25" s="314"/>
    </row>
    <row r="26" spans="1:5" ht="47.25">
      <c r="A26" s="134" t="s">
        <v>37</v>
      </c>
      <c r="B26" s="315"/>
      <c r="C26" s="315"/>
      <c r="D26" s="315"/>
      <c r="E26" s="316"/>
    </row>
    <row r="27" spans="1:5">
      <c r="A27" s="132" t="s">
        <v>202</v>
      </c>
      <c r="B27" s="309"/>
      <c r="C27" s="309"/>
      <c r="D27" s="309"/>
      <c r="E27" s="310"/>
    </row>
    <row r="28" spans="1:5" ht="39.75" customHeight="1">
      <c r="A28" s="133" t="s">
        <v>244</v>
      </c>
      <c r="B28" s="311"/>
      <c r="C28" s="311"/>
      <c r="D28" s="311"/>
      <c r="E28" s="312"/>
    </row>
    <row r="29" spans="1:5">
      <c r="A29" s="132" t="s">
        <v>203</v>
      </c>
      <c r="B29" s="309"/>
      <c r="C29" s="309"/>
      <c r="D29" s="309"/>
      <c r="E29" s="310"/>
    </row>
    <row r="30" spans="1:5" ht="138.75" customHeight="1">
      <c r="A30" s="133" t="s">
        <v>40</v>
      </c>
      <c r="B30" s="311"/>
      <c r="C30" s="311"/>
      <c r="D30" s="311"/>
      <c r="E30" s="312"/>
    </row>
    <row r="31" spans="1:5" ht="21" customHeight="1">
      <c r="A31" s="132" t="s">
        <v>204</v>
      </c>
      <c r="B31" s="309"/>
      <c r="C31" s="309"/>
      <c r="D31" s="309"/>
      <c r="E31" s="310"/>
    </row>
    <row r="32" spans="1:5" ht="54.75" customHeight="1">
      <c r="A32" s="133" t="s">
        <v>292</v>
      </c>
      <c r="B32" s="311"/>
      <c r="C32" s="311"/>
      <c r="D32" s="311"/>
      <c r="E32" s="312"/>
    </row>
    <row r="33" spans="1:1">
      <c r="A33" s="3"/>
    </row>
    <row r="34" spans="1:1">
      <c r="A34" s="3"/>
    </row>
    <row r="35" spans="1:1">
      <c r="A35" s="4"/>
    </row>
    <row r="36" spans="1:1">
      <c r="A36" s="3"/>
    </row>
  </sheetData>
  <mergeCells count="14">
    <mergeCell ref="B25:E26"/>
    <mergeCell ref="B27:E28"/>
    <mergeCell ref="B29:E30"/>
    <mergeCell ref="B31:E32"/>
    <mergeCell ref="B11:B12"/>
    <mergeCell ref="C11:C12"/>
    <mergeCell ref="D11:D12"/>
    <mergeCell ref="A17:E17"/>
    <mergeCell ref="E18:E20"/>
    <mergeCell ref="A4:E4"/>
    <mergeCell ref="E5:E9"/>
    <mergeCell ref="A10:E10"/>
    <mergeCell ref="E11:E15"/>
    <mergeCell ref="A16:E16"/>
  </mergeCells>
  <printOptions horizontalCentered="1"/>
  <pageMargins left="0.48611111111111099" right="0.57189542483660105" top="0.75" bottom="0.75" header="0.3" footer="0.3"/>
  <pageSetup paperSize="9" scale="70" orientation="landscape" horizontalDpi="0" verticalDpi="0"/>
  <headerFooter>
    <oddHeader xml:space="preserve">&amp;C&amp;A&amp;R&amp;P / &amp;N
</oddHeader>
  </headerFooter>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17</vt:i4>
      </vt:variant>
    </vt:vector>
  </HeadingPairs>
  <TitlesOfParts>
    <vt:vector size="31" baseType="lpstr">
      <vt:lpstr>Инструкции</vt:lpstr>
      <vt:lpstr>Совокупная оценка</vt:lpstr>
      <vt:lpstr>Рамочная концепция</vt:lpstr>
      <vt:lpstr>A1-Политика и управление</vt:lpstr>
      <vt:lpstr>A2-Политика и управление</vt:lpstr>
      <vt:lpstr>B1-Финансы и ресурсы</vt:lpstr>
      <vt:lpstr>B2-Финансы и ресурсы</vt:lpstr>
      <vt:lpstr>B3-Финансы и ресурсы</vt:lpstr>
      <vt:lpstr>B4-Финансы и ресурсы</vt:lpstr>
      <vt:lpstr>B-таблицы-Финансы и ресурсы</vt:lpstr>
      <vt:lpstr>C1-Услуги</vt:lpstr>
      <vt:lpstr>C2-Услуги</vt:lpstr>
      <vt:lpstr>C3-Услуги</vt:lpstr>
      <vt:lpstr>C-таблицы-Услуги</vt:lpstr>
      <vt:lpstr>'C-таблицы-Услуги'!_ftn1</vt:lpstr>
      <vt:lpstr>'C-таблицы-Услуги'!_ftnref1</vt:lpstr>
      <vt:lpstr>'B1-Финансы и ресурсы'!_Hlk24654878</vt:lpstr>
      <vt:lpstr>'B4-Финансы и ресурсы'!_Hlk24654878</vt:lpstr>
      <vt:lpstr>'B1-Финансы и ресурсы'!_Hlk24655369</vt:lpstr>
      <vt:lpstr>'B4-Финансы и ресурсы'!_Hlk24655369</vt:lpstr>
      <vt:lpstr>'A1-Политика и управление'!Print_Area</vt:lpstr>
      <vt:lpstr>'A2-Политика и управление'!Print_Area</vt:lpstr>
      <vt:lpstr>'B1-Финансы и ресурсы'!Print_Area</vt:lpstr>
      <vt:lpstr>'B2-Финансы и ресурсы'!Print_Area</vt:lpstr>
      <vt:lpstr>'B3-Финансы и ресурсы'!Print_Area</vt:lpstr>
      <vt:lpstr>'B4-Финансы и ресурсы'!Print_Area</vt:lpstr>
      <vt:lpstr>'C1-Услуги'!Print_Area</vt:lpstr>
      <vt:lpstr>'C2-Услуги'!Print_Area</vt:lpstr>
      <vt:lpstr>'C3-Услуги'!Print_Area</vt:lpstr>
      <vt:lpstr>'C-таблицы-Услуги'!Print_Area</vt:lpstr>
      <vt:lpstr>'Рамочная концепция'!Print_Area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Ivan Varentsov</cp:lastModifiedBy>
  <dcterms:created xsi:type="dcterms:W3CDTF">2020-04-13T19:02:51Z</dcterms:created>
  <dcterms:modified xsi:type="dcterms:W3CDTF">2020-09-08T11:18:23Z</dcterms:modified>
</cp:coreProperties>
</file>